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Alicia\TASSCUBO\MEETINGS\2020\2020 JAN (26-28) OMNI Houston Hotel Houston\LAR WORKSHOP\Handouts\Additional Docs Posted\"/>
    </mc:Choice>
  </mc:AlternateContent>
  <bookViews>
    <workbookView xWindow="0" yWindow="0" windowWidth="25200" windowHeight="11310" tabRatio="596" firstSheet="4" activeTab="6"/>
  </bookViews>
  <sheets>
    <sheet name="INPUT SHEET FOR LAR" sheetId="15" r:id="rId1"/>
    <sheet name="Base Recon" sheetId="32" r:id="rId2"/>
    <sheet name="APS011 Sec I" sheetId="28" r:id="rId3"/>
    <sheet name="APS011 Sec II" sheetId="29" r:id="rId4"/>
    <sheet name="APS011 LocalFundsAdj" sheetId="30" r:id="rId5"/>
    <sheet name="Schedule 1A Checklist" sheetId="1" r:id="rId6"/>
    <sheet name="LAR Schedule 1A" sheetId="12" r:id="rId7"/>
    <sheet name="LAR Schedule 1B" sheetId="35" r:id="rId8"/>
    <sheet name="Schedule 3A, 3B, 3D" sheetId="36" r:id="rId9"/>
    <sheet name="HE-Schedule 4 Instructions" sheetId="20" r:id="rId10"/>
    <sheet name="HE - Schedule 4 OFFICIAL" sheetId="23" r:id="rId11"/>
    <sheet name="HE-Schedule 5 Instructions" sheetId="21" r:id="rId12"/>
    <sheet name="HE - Schedule 5 OFFICIAL" sheetId="24" r:id="rId13"/>
    <sheet name="Sch 7 LAR " sheetId="37" r:id="rId14"/>
  </sheets>
  <externalReferences>
    <externalReference r:id="rId15"/>
  </externalReferences>
  <definedNames>
    <definedName name="OtherGRD">'Base Recon'!$C$151:$C$158</definedName>
    <definedName name="Permanent.Endowment.Fund">'Base Recon'!$C$163:$C$174</definedName>
    <definedName name="_xlnm.Print_Area" localSheetId="1">'Base Recon'!$A$1:$J$139</definedName>
    <definedName name="_xlnm.Print_Area" localSheetId="6">'LAR Schedule 1A'!$A$22:$J$125</definedName>
    <definedName name="_xlnm.Print_Area" localSheetId="7">'LAR Schedule 1B'!$A$1:$J$28</definedName>
    <definedName name="_xlnm.Print_Area" localSheetId="13">'Sch 7 LAR '!$A$1:$F$57</definedName>
    <definedName name="_xlnm.Print_Area" localSheetId="8">'Schedule 3A, 3B, 3D'!$A$1:$L$93</definedName>
  </definedNames>
  <calcPr calcId="162913"/>
</workbook>
</file>

<file path=xl/calcChain.xml><?xml version="1.0" encoding="utf-8"?>
<calcChain xmlns="http://schemas.openxmlformats.org/spreadsheetml/2006/main">
  <c r="H124" i="12" l="1"/>
  <c r="F124" i="12"/>
  <c r="E124" i="12"/>
  <c r="D124" i="12"/>
  <c r="C124" i="12"/>
  <c r="H109" i="12" l="1"/>
  <c r="D109" i="12"/>
  <c r="E109" i="12"/>
  <c r="F109" i="12"/>
  <c r="C109" i="12"/>
  <c r="H118" i="12"/>
  <c r="F118" i="12"/>
  <c r="E118" i="12"/>
  <c r="D118" i="12"/>
  <c r="C118" i="12"/>
  <c r="E34" i="24"/>
  <c r="D34" i="24"/>
  <c r="C34" i="24"/>
  <c r="D14" i="24" l="1"/>
  <c r="D12" i="24"/>
  <c r="D15" i="37" l="1"/>
  <c r="C15" i="37"/>
  <c r="B15" i="37"/>
  <c r="B19" i="37"/>
  <c r="C12" i="37"/>
  <c r="C18" i="37" s="1"/>
  <c r="B12" i="37"/>
  <c r="C8" i="37"/>
  <c r="C14" i="37" s="1"/>
  <c r="C19" i="37" s="1"/>
  <c r="B8" i="37"/>
  <c r="B14" i="37" s="1"/>
  <c r="B18" i="37" s="1"/>
  <c r="F8" i="37"/>
  <c r="E8" i="37"/>
  <c r="D8" i="37"/>
  <c r="E14" i="37" l="1"/>
  <c r="D12" i="37"/>
  <c r="D18" i="37" s="1"/>
  <c r="D14" i="37"/>
  <c r="E12" i="37" l="1"/>
  <c r="E18" i="37" s="1"/>
  <c r="E19" i="37" s="1"/>
  <c r="D19" i="37"/>
  <c r="F12" i="37" l="1"/>
  <c r="F18" i="37" s="1"/>
  <c r="F14" i="37"/>
  <c r="F19" i="37" s="1"/>
  <c r="C3" i="36" l="1"/>
  <c r="D78" i="36" l="1"/>
  <c r="L77" i="36"/>
  <c r="D76" i="36"/>
  <c r="D75" i="36"/>
  <c r="L74" i="36"/>
  <c r="D73" i="36"/>
  <c r="L67" i="36"/>
  <c r="L66" i="36"/>
  <c r="L88" i="36" s="1"/>
  <c r="F66" i="36"/>
  <c r="D66" i="36"/>
  <c r="L65" i="36"/>
  <c r="D64" i="36"/>
  <c r="D86" i="36" s="1"/>
  <c r="D63" i="36"/>
  <c r="L62" i="36"/>
  <c r="D58" i="36"/>
  <c r="L56" i="36"/>
  <c r="D56" i="36"/>
  <c r="H55" i="36"/>
  <c r="F55" i="36"/>
  <c r="J55" i="36" s="1"/>
  <c r="J54" i="36"/>
  <c r="H54" i="36"/>
  <c r="F54" i="36"/>
  <c r="H53" i="36"/>
  <c r="F53" i="36"/>
  <c r="J53" i="36" s="1"/>
  <c r="H52" i="36"/>
  <c r="F52" i="36"/>
  <c r="J52" i="36" s="1"/>
  <c r="H51" i="36"/>
  <c r="J51" i="36" s="1"/>
  <c r="F51" i="36"/>
  <c r="H50" i="36"/>
  <c r="H56" i="36" s="1"/>
  <c r="F50" i="36"/>
  <c r="F56" i="36" s="1"/>
  <c r="L45" i="36"/>
  <c r="L58" i="36" s="1"/>
  <c r="D45" i="36"/>
  <c r="H44" i="36"/>
  <c r="F44" i="36"/>
  <c r="J44" i="36" s="1"/>
  <c r="H43" i="36"/>
  <c r="J43" i="36" s="1"/>
  <c r="F43" i="36"/>
  <c r="H42" i="36"/>
  <c r="F42" i="36"/>
  <c r="J42" i="36" s="1"/>
  <c r="H41" i="36"/>
  <c r="F41" i="36"/>
  <c r="J41" i="36" s="1"/>
  <c r="J40" i="36"/>
  <c r="H40" i="36"/>
  <c r="F40" i="36"/>
  <c r="H39" i="36"/>
  <c r="H45" i="36" s="1"/>
  <c r="F39" i="36"/>
  <c r="F45" i="36" s="1"/>
  <c r="L31" i="36"/>
  <c r="L78" i="36" s="1"/>
  <c r="L89" i="36" s="1"/>
  <c r="D31" i="36"/>
  <c r="H31" i="36" s="1"/>
  <c r="H78" i="36" s="1"/>
  <c r="L30" i="36"/>
  <c r="H30" i="36"/>
  <c r="H77" i="36" s="1"/>
  <c r="F30" i="36"/>
  <c r="F77" i="36" s="1"/>
  <c r="D30" i="36"/>
  <c r="D77" i="36" s="1"/>
  <c r="D88" i="36" s="1"/>
  <c r="L29" i="36"/>
  <c r="L76" i="36" s="1"/>
  <c r="D29" i="36"/>
  <c r="F29" i="36" s="1"/>
  <c r="L28" i="36"/>
  <c r="L75" i="36" s="1"/>
  <c r="D28" i="36"/>
  <c r="H28" i="36" s="1"/>
  <c r="H75" i="36" s="1"/>
  <c r="L27" i="36"/>
  <c r="D27" i="36"/>
  <c r="H27" i="36" s="1"/>
  <c r="H74" i="36" s="1"/>
  <c r="L26" i="36"/>
  <c r="L73" i="36" s="1"/>
  <c r="D26" i="36"/>
  <c r="H26" i="36" s="1"/>
  <c r="L19" i="36"/>
  <c r="D19" i="36"/>
  <c r="D67" i="36" s="1"/>
  <c r="D89" i="36" s="1"/>
  <c r="J18" i="36"/>
  <c r="H18" i="36"/>
  <c r="H66" i="36" s="1"/>
  <c r="H88" i="36" s="1"/>
  <c r="F18" i="36"/>
  <c r="L17" i="36"/>
  <c r="D17" i="36"/>
  <c r="F17" i="36" s="1"/>
  <c r="L16" i="36"/>
  <c r="L64" i="36" s="1"/>
  <c r="D16" i="36"/>
  <c r="H16" i="36" s="1"/>
  <c r="H64" i="36" s="1"/>
  <c r="L15" i="36"/>
  <c r="L63" i="36" s="1"/>
  <c r="H15" i="36"/>
  <c r="H63" i="36" s="1"/>
  <c r="H85" i="36" s="1"/>
  <c r="F15" i="36"/>
  <c r="J15" i="36" s="1"/>
  <c r="D15" i="36"/>
  <c r="L14" i="36"/>
  <c r="D14" i="36"/>
  <c r="H14" i="36" s="1"/>
  <c r="B8" i="36"/>
  <c r="L68" i="36" l="1"/>
  <c r="L85" i="36"/>
  <c r="F58" i="36"/>
  <c r="H73" i="36"/>
  <c r="H79" i="36" s="1"/>
  <c r="H32" i="36"/>
  <c r="L87" i="36"/>
  <c r="H86" i="36"/>
  <c r="L86" i="36"/>
  <c r="H62" i="36"/>
  <c r="L79" i="36"/>
  <c r="L84" i="36"/>
  <c r="J29" i="36"/>
  <c r="F76" i="36"/>
  <c r="J76" i="36" s="1"/>
  <c r="H58" i="36"/>
  <c r="F65" i="36"/>
  <c r="F88" i="36"/>
  <c r="J88" i="36" s="1"/>
  <c r="J77" i="36"/>
  <c r="J66" i="36"/>
  <c r="L20" i="36"/>
  <c r="L34" i="36" s="1"/>
  <c r="J30" i="36"/>
  <c r="H17" i="36"/>
  <c r="H65" i="36" s="1"/>
  <c r="H87" i="36" s="1"/>
  <c r="F26" i="36"/>
  <c r="H29" i="36"/>
  <c r="H76" i="36" s="1"/>
  <c r="J50" i="36"/>
  <c r="J56" i="36" s="1"/>
  <c r="F63" i="36"/>
  <c r="F27" i="36"/>
  <c r="H19" i="36"/>
  <c r="H67" i="36" s="1"/>
  <c r="H89" i="36" s="1"/>
  <c r="F16" i="36"/>
  <c r="F31" i="36"/>
  <c r="L32" i="36"/>
  <c r="J39" i="36"/>
  <c r="J45" i="36" s="1"/>
  <c r="D65" i="36"/>
  <c r="D87" i="36" s="1"/>
  <c r="F14" i="36"/>
  <c r="D20" i="36"/>
  <c r="D34" i="36" s="1"/>
  <c r="F28" i="36"/>
  <c r="D62" i="36"/>
  <c r="D74" i="36"/>
  <c r="D85" i="36" s="1"/>
  <c r="D32" i="36"/>
  <c r="F19" i="36"/>
  <c r="J31" i="36" l="1"/>
  <c r="F78" i="36"/>
  <c r="J78" i="36" s="1"/>
  <c r="D84" i="36"/>
  <c r="D91" i="36" s="1"/>
  <c r="D68" i="36"/>
  <c r="F74" i="36"/>
  <c r="J74" i="36" s="1"/>
  <c r="J27" i="36"/>
  <c r="F62" i="36"/>
  <c r="F20" i="36"/>
  <c r="J14" i="36"/>
  <c r="J63" i="36"/>
  <c r="L91" i="36"/>
  <c r="J16" i="36"/>
  <c r="F64" i="36"/>
  <c r="D79" i="36"/>
  <c r="J19" i="36"/>
  <c r="F67" i="36"/>
  <c r="J58" i="36"/>
  <c r="J17" i="36"/>
  <c r="H20" i="36"/>
  <c r="H34" i="36" s="1"/>
  <c r="J28" i="36"/>
  <c r="F75" i="36"/>
  <c r="J75" i="36" s="1"/>
  <c r="F73" i="36"/>
  <c r="F32" i="36"/>
  <c r="J26" i="36"/>
  <c r="J65" i="36"/>
  <c r="F87" i="36"/>
  <c r="J87" i="36" s="1"/>
  <c r="H84" i="36"/>
  <c r="H91" i="36" s="1"/>
  <c r="H68" i="36"/>
  <c r="F34" i="36" l="1"/>
  <c r="F86" i="36"/>
  <c r="J86" i="36" s="1"/>
  <c r="J64" i="36"/>
  <c r="F85" i="36"/>
  <c r="J85" i="36" s="1"/>
  <c r="F79" i="36"/>
  <c r="J73" i="36"/>
  <c r="J79" i="36" s="1"/>
  <c r="J62" i="36"/>
  <c r="J68" i="36" s="1"/>
  <c r="F84" i="36"/>
  <c r="F68" i="36"/>
  <c r="J32" i="36"/>
  <c r="F89" i="36"/>
  <c r="J89" i="36" s="1"/>
  <c r="J67" i="36"/>
  <c r="J20" i="36"/>
  <c r="J34" i="36" s="1"/>
  <c r="J84" i="36" l="1"/>
  <c r="J91" i="36" s="1"/>
  <c r="F93" i="36" s="1"/>
  <c r="F91" i="36"/>
  <c r="C91" i="12" l="1"/>
  <c r="C23" i="35"/>
  <c r="D16" i="35"/>
  <c r="E16" i="35"/>
  <c r="C16" i="35"/>
  <c r="F10" i="35"/>
  <c r="H10" i="35" s="1"/>
  <c r="F11" i="35"/>
  <c r="H11" i="35" s="1"/>
  <c r="H23" i="35"/>
  <c r="H7" i="35"/>
  <c r="F7" i="35" s="1"/>
  <c r="E7" i="35" s="1"/>
  <c r="D7" i="35" s="1"/>
  <c r="C7" i="35" s="1"/>
  <c r="A6" i="35"/>
  <c r="D4" i="35"/>
  <c r="A4" i="35"/>
  <c r="E37" i="12"/>
  <c r="F37" i="12"/>
  <c r="D19" i="24"/>
  <c r="D31" i="24"/>
  <c r="D21" i="35" s="1"/>
  <c r="G26" i="24"/>
  <c r="F26" i="24"/>
  <c r="E26" i="24"/>
  <c r="D26" i="24"/>
  <c r="D25" i="24"/>
  <c r="D24" i="24"/>
  <c r="F13" i="23"/>
  <c r="E15" i="23"/>
  <c r="F18" i="23"/>
  <c r="D19" i="35" s="1"/>
  <c r="D139" i="32"/>
  <c r="A107" i="32"/>
  <c r="A53" i="32"/>
  <c r="A115" i="32"/>
  <c r="D115" i="32"/>
  <c r="D107" i="32"/>
  <c r="D99" i="32"/>
  <c r="H115" i="32"/>
  <c r="G115" i="32"/>
  <c r="F115" i="32"/>
  <c r="E115" i="32"/>
  <c r="H107" i="32"/>
  <c r="G107" i="32"/>
  <c r="F107" i="32"/>
  <c r="E107" i="32"/>
  <c r="F99" i="32"/>
  <c r="E99" i="32"/>
  <c r="H99" i="32"/>
  <c r="G99" i="32"/>
  <c r="D18" i="32"/>
  <c r="G118" i="32" l="1"/>
  <c r="H118" i="32"/>
  <c r="F118" i="32"/>
  <c r="H16" i="35"/>
  <c r="F16" i="35"/>
  <c r="D25" i="35"/>
  <c r="D118" i="32"/>
  <c r="E118" i="32"/>
  <c r="I14" i="12"/>
  <c r="D37" i="12" s="1"/>
  <c r="D99" i="12" l="1"/>
  <c r="D37" i="24"/>
  <c r="G13" i="23" l="1"/>
  <c r="G15" i="23" l="1"/>
  <c r="E25" i="24" s="1"/>
  <c r="E24" i="24"/>
  <c r="E37" i="24"/>
  <c r="F46" i="12" l="1"/>
  <c r="H46" i="12" s="1"/>
  <c r="F37" i="24"/>
  <c r="G37" i="24" s="1"/>
  <c r="G34" i="24" l="1"/>
  <c r="F34" i="24"/>
  <c r="H35" i="12" l="1"/>
  <c r="H34" i="12"/>
  <c r="H36" i="12"/>
  <c r="H40" i="12"/>
  <c r="H37" i="12" l="1"/>
  <c r="F73" i="12" l="1"/>
  <c r="H99" i="12"/>
  <c r="F26" i="32" l="1"/>
  <c r="E26" i="32"/>
  <c r="E28" i="32" s="1"/>
  <c r="D26" i="32"/>
  <c r="F40" i="12" l="1"/>
  <c r="H73" i="12"/>
  <c r="C99" i="12" l="1"/>
  <c r="M67" i="29" l="1"/>
  <c r="M66" i="29"/>
  <c r="M65" i="29"/>
  <c r="M64" i="29"/>
  <c r="M51" i="29"/>
  <c r="M50" i="29"/>
  <c r="M49" i="29"/>
  <c r="M48" i="29"/>
  <c r="M13" i="29"/>
  <c r="M11" i="29"/>
  <c r="M29" i="29"/>
  <c r="M27" i="29"/>
  <c r="M28" i="29"/>
  <c r="M26" i="29"/>
  <c r="M12" i="29"/>
  <c r="M10" i="29"/>
  <c r="E11" i="12" l="1"/>
  <c r="E7" i="12"/>
  <c r="K6" i="28" l="1"/>
  <c r="D2" i="32" l="1"/>
  <c r="E2" i="32" s="1"/>
  <c r="F2" i="32" s="1"/>
  <c r="G2" i="32" s="1"/>
  <c r="H2" i="32" s="1"/>
  <c r="D20" i="32"/>
  <c r="E18" i="32"/>
  <c r="E20" i="32" s="1"/>
  <c r="F18" i="32"/>
  <c r="F20" i="32" s="1"/>
  <c r="G18" i="32"/>
  <c r="G20" i="32" s="1"/>
  <c r="H18" i="32"/>
  <c r="H20" i="32" s="1"/>
  <c r="D28" i="32"/>
  <c r="F28" i="32"/>
  <c r="D53" i="32"/>
  <c r="E53" i="32"/>
  <c r="F53" i="32"/>
  <c r="G46" i="32"/>
  <c r="G55" i="32" s="1"/>
  <c r="H46" i="32"/>
  <c r="H55" i="32" s="1"/>
  <c r="D72" i="32"/>
  <c r="E72" i="32"/>
  <c r="F72" i="32"/>
  <c r="D87" i="32"/>
  <c r="E87" i="32"/>
  <c r="F87" i="32"/>
  <c r="G87" i="32"/>
  <c r="G89" i="32" s="1"/>
  <c r="H87" i="32"/>
  <c r="H89" i="32" s="1"/>
  <c r="E139" i="32"/>
  <c r="F139" i="32"/>
  <c r="G139" i="32"/>
  <c r="H139" i="32"/>
  <c r="E89" i="32" l="1"/>
  <c r="H122" i="32"/>
  <c r="F89" i="32"/>
  <c r="D89" i="32"/>
  <c r="G122" i="32"/>
  <c r="D21" i="23" l="1"/>
  <c r="C17" i="24" s="1"/>
  <c r="H3" i="28" l="1"/>
  <c r="L3" i="28" s="1"/>
  <c r="A6" i="28"/>
  <c r="D20" i="30"/>
  <c r="D19" i="30"/>
  <c r="D18" i="30"/>
  <c r="D17" i="30"/>
  <c r="F12" i="30"/>
  <c r="D12" i="30"/>
  <c r="F11" i="30"/>
  <c r="D11" i="30"/>
  <c r="D33" i="30" s="1"/>
  <c r="F10" i="30"/>
  <c r="D10" i="30"/>
  <c r="F9" i="30"/>
  <c r="D9" i="30"/>
  <c r="D31" i="30" s="1"/>
  <c r="G39" i="29"/>
  <c r="K56" i="28"/>
  <c r="G55" i="28"/>
  <c r="K55" i="28" s="1"/>
  <c r="K54" i="28"/>
  <c r="K53" i="28"/>
  <c r="K52" i="28"/>
  <c r="K51" i="28"/>
  <c r="K43" i="28"/>
  <c r="K42" i="28"/>
  <c r="K32" i="28"/>
  <c r="K31" i="28"/>
  <c r="K30" i="28"/>
  <c r="K29" i="28"/>
  <c r="K28" i="28"/>
  <c r="K27" i="28"/>
  <c r="K19" i="28"/>
  <c r="K18" i="28"/>
  <c r="K17" i="28"/>
  <c r="K16" i="28"/>
  <c r="K15" i="28"/>
  <c r="K33" i="28" l="1"/>
  <c r="D21" i="30"/>
  <c r="D25" i="30" s="1"/>
  <c r="I53" i="29"/>
  <c r="F13" i="30"/>
  <c r="D26" i="30"/>
  <c r="D34" i="30" s="1"/>
  <c r="D13" i="30"/>
  <c r="I15" i="29"/>
  <c r="I31" i="29"/>
  <c r="I69" i="29"/>
  <c r="K44" i="28"/>
  <c r="K20" i="28"/>
  <c r="K57" i="28"/>
  <c r="K34" i="28"/>
  <c r="K58" i="28"/>
  <c r="C13" i="24" l="1"/>
  <c r="C15" i="24"/>
  <c r="D22" i="23"/>
  <c r="D13" i="23" s="1"/>
  <c r="K61" i="28"/>
  <c r="O20" i="28" s="1"/>
  <c r="P21" i="28" s="1"/>
  <c r="C13" i="23" s="1"/>
  <c r="K62" i="28"/>
  <c r="D27" i="30"/>
  <c r="D32" i="30"/>
  <c r="F17" i="24"/>
  <c r="G17" i="24" s="1"/>
  <c r="C8" i="24"/>
  <c r="D8" i="24" s="1"/>
  <c r="E8" i="24" s="1"/>
  <c r="F8" i="24" s="1"/>
  <c r="G8" i="24" s="1"/>
  <c r="A7" i="24"/>
  <c r="F5" i="24"/>
  <c r="D5" i="24"/>
  <c r="A5" i="24"/>
  <c r="I13" i="23"/>
  <c r="L8" i="23"/>
  <c r="J8" i="23" s="1"/>
  <c r="H8" i="23" s="1"/>
  <c r="F8" i="23" s="1"/>
  <c r="D8" i="23" s="1"/>
  <c r="A7" i="23"/>
  <c r="J5" i="23"/>
  <c r="E5" i="23"/>
  <c r="A5" i="23"/>
  <c r="F24" i="24" l="1"/>
  <c r="I15" i="23"/>
  <c r="F25" i="24" s="1"/>
  <c r="C24" i="24"/>
  <c r="F13" i="24"/>
  <c r="C19" i="24"/>
  <c r="C12" i="24"/>
  <c r="E12" i="24"/>
  <c r="F12" i="24" s="1"/>
  <c r="G12" i="24" s="1"/>
  <c r="O44" i="28"/>
  <c r="P44" i="28" s="1"/>
  <c r="E19" i="24"/>
  <c r="M53" i="29"/>
  <c r="E14" i="24"/>
  <c r="F14" i="24" s="1"/>
  <c r="G14" i="24" s="1"/>
  <c r="F15" i="24"/>
  <c r="G15" i="24" s="1"/>
  <c r="C14" i="24"/>
  <c r="K53" i="29"/>
  <c r="K15" i="29"/>
  <c r="M15" i="29"/>
  <c r="O57" i="28"/>
  <c r="P57" i="28" s="1"/>
  <c r="O33" i="28"/>
  <c r="P34" i="28" s="1"/>
  <c r="C15" i="23" s="1"/>
  <c r="C25" i="24" s="1"/>
  <c r="G13" i="24"/>
  <c r="K13" i="23"/>
  <c r="M69" i="29"/>
  <c r="D35" i="30"/>
  <c r="K69" i="29"/>
  <c r="M31" i="29"/>
  <c r="K31" i="29"/>
  <c r="H119" i="12"/>
  <c r="F119" i="12"/>
  <c r="E119" i="12"/>
  <c r="D119" i="12"/>
  <c r="H117" i="12"/>
  <c r="F117" i="12"/>
  <c r="E117" i="12"/>
  <c r="D117" i="12"/>
  <c r="H115" i="12"/>
  <c r="F115" i="12"/>
  <c r="E115" i="12"/>
  <c r="D115" i="12"/>
  <c r="H113" i="12"/>
  <c r="F113" i="12"/>
  <c r="E113" i="12"/>
  <c r="D113" i="12"/>
  <c r="E112" i="12"/>
  <c r="D112" i="12"/>
  <c r="C119" i="12"/>
  <c r="C117" i="12"/>
  <c r="C115" i="12"/>
  <c r="C113" i="12"/>
  <c r="C112" i="12"/>
  <c r="F107" i="12"/>
  <c r="E107" i="12"/>
  <c r="D107" i="12"/>
  <c r="C107" i="12"/>
  <c r="C29" i="24" l="1"/>
  <c r="E29" i="24"/>
  <c r="E97" i="12" s="1"/>
  <c r="E31" i="24"/>
  <c r="E21" i="35" s="1"/>
  <c r="C18" i="23"/>
  <c r="K15" i="23"/>
  <c r="G25" i="24" s="1"/>
  <c r="G24" i="24"/>
  <c r="D15" i="23"/>
  <c r="C95" i="12" s="1"/>
  <c r="C97" i="12"/>
  <c r="D29" i="24"/>
  <c r="D97" i="12" s="1"/>
  <c r="O61" i="28"/>
  <c r="P61" i="28" s="1"/>
  <c r="F19" i="24"/>
  <c r="G19" i="24"/>
  <c r="G31" i="24" s="1"/>
  <c r="H21" i="35" s="1"/>
  <c r="F33" i="30"/>
  <c r="F31" i="30"/>
  <c r="F34" i="30"/>
  <c r="F32" i="30"/>
  <c r="D14" i="12"/>
  <c r="C37" i="12" s="1"/>
  <c r="C14" i="12"/>
  <c r="D12" i="12"/>
  <c r="C12" i="12"/>
  <c r="C16" i="12" s="1"/>
  <c r="F11" i="12"/>
  <c r="F10" i="12"/>
  <c r="F9" i="12"/>
  <c r="E8" i="12"/>
  <c r="F8" i="12" s="1"/>
  <c r="F7" i="12"/>
  <c r="D18" i="23" l="1"/>
  <c r="C19" i="35" s="1"/>
  <c r="C26" i="24"/>
  <c r="C31" i="24" s="1"/>
  <c r="C21" i="35" s="1"/>
  <c r="C31" i="12"/>
  <c r="F29" i="24"/>
  <c r="F97" i="12" s="1"/>
  <c r="F31" i="24"/>
  <c r="F21" i="35" s="1"/>
  <c r="C32" i="12"/>
  <c r="G29" i="24"/>
  <c r="H97" i="12" s="1"/>
  <c r="F35" i="30"/>
  <c r="D16" i="12"/>
  <c r="E14" i="12"/>
  <c r="F14" i="12" s="1"/>
  <c r="E12" i="12"/>
  <c r="I12" i="12"/>
  <c r="C33" i="12" l="1"/>
  <c r="C55" i="12" s="1"/>
  <c r="C70" i="12" s="1"/>
  <c r="C75" i="12" s="1"/>
  <c r="C25" i="35"/>
  <c r="E16" i="12"/>
  <c r="D32" i="12"/>
  <c r="D31" i="12"/>
  <c r="D33" i="12" s="1"/>
  <c r="D55" i="12" s="1"/>
  <c r="F16" i="12"/>
  <c r="F12" i="12"/>
  <c r="I16" i="12"/>
  <c r="D70" i="12" l="1"/>
  <c r="D75" i="12" s="1"/>
  <c r="D7" i="15"/>
  <c r="I4" i="35" s="1"/>
  <c r="A27" i="12"/>
  <c r="A25" i="12"/>
  <c r="D25" i="12"/>
  <c r="H28" i="12"/>
  <c r="F28" i="12" s="1"/>
  <c r="E28" i="12" s="1"/>
  <c r="D28" i="12" s="1"/>
  <c r="C28" i="12" s="1"/>
  <c r="C6" i="12" s="1"/>
  <c r="D6" i="12" s="1"/>
  <c r="E6" i="12" s="1"/>
  <c r="I6" i="12" s="1"/>
  <c r="F112" i="12"/>
  <c r="H91" i="12"/>
  <c r="F91" i="12"/>
  <c r="E91" i="12"/>
  <c r="D91" i="12"/>
  <c r="I25" i="12" l="1"/>
  <c r="C93" i="12"/>
  <c r="C101" i="12" s="1"/>
  <c r="H112" i="12"/>
  <c r="D34" i="32" l="1"/>
  <c r="D42" i="32" l="1"/>
  <c r="D46" i="32" s="1"/>
  <c r="D55" i="32" s="1"/>
  <c r="D122" i="32" s="1"/>
  <c r="D93" i="12"/>
  <c r="F15" i="23" l="1"/>
  <c r="J22" i="23"/>
  <c r="H13" i="23"/>
  <c r="H15" i="23"/>
  <c r="E95" i="12" l="1"/>
  <c r="D95" i="12"/>
  <c r="D101" i="12" s="1"/>
  <c r="J13" i="23"/>
  <c r="L22" i="23"/>
  <c r="J15" i="23"/>
  <c r="F95" i="12" s="1"/>
  <c r="E34" i="32" l="1"/>
  <c r="E42" i="32" s="1"/>
  <c r="L13" i="23"/>
  <c r="L15" i="23"/>
  <c r="H95" i="12" s="1"/>
  <c r="L18" i="23"/>
  <c r="H19" i="35" s="1"/>
  <c r="H25" i="35" s="1"/>
  <c r="J18" i="23"/>
  <c r="F19" i="35" s="1"/>
  <c r="F25" i="35" s="1"/>
  <c r="H18" i="23"/>
  <c r="E19" i="35" s="1"/>
  <c r="E25" i="35" s="1"/>
  <c r="E46" i="32" l="1"/>
  <c r="E55" i="32" s="1"/>
  <c r="E122" i="32" l="1"/>
  <c r="H107" i="12"/>
  <c r="E55" i="12" l="1"/>
  <c r="E70" i="12" s="1"/>
  <c r="E75" i="12" s="1"/>
  <c r="E93" i="12" s="1"/>
  <c r="E101" i="12" s="1"/>
  <c r="E31" i="12"/>
  <c r="F34" i="32" l="1"/>
  <c r="F42" i="32" s="1"/>
  <c r="F46" i="32" s="1"/>
  <c r="F55" i="32" s="1"/>
  <c r="F122" i="32" s="1"/>
  <c r="E32" i="12"/>
  <c r="F31" i="12"/>
  <c r="H31" i="12" s="1"/>
  <c r="F32" i="12" l="1"/>
  <c r="F33" i="12" s="1"/>
  <c r="F55" i="12" s="1"/>
  <c r="F70" i="12" s="1"/>
  <c r="F75" i="12" s="1"/>
  <c r="F93" i="12" s="1"/>
  <c r="F101" i="12" s="1"/>
  <c r="H32" i="12" l="1"/>
  <c r="H33" i="12" s="1"/>
  <c r="H55" i="12" s="1"/>
  <c r="H70" i="12" s="1"/>
  <c r="H75" i="12" s="1"/>
  <c r="H93" i="12" s="1"/>
  <c r="H101" i="12" s="1"/>
</calcChain>
</file>

<file path=xl/comments1.xml><?xml version="1.0" encoding="utf-8"?>
<comments xmlns="http://schemas.openxmlformats.org/spreadsheetml/2006/main">
  <authors>
    <author>O'Neill, John J</author>
  </authors>
  <commentList>
    <comment ref="E13" authorId="0" shapeId="0">
      <text>
        <r>
          <rPr>
            <b/>
            <sz val="9"/>
            <color indexed="81"/>
            <rFont val="Tahoma"/>
            <family val="2"/>
          </rPr>
          <t>Note:</t>
        </r>
        <r>
          <rPr>
            <sz val="9"/>
            <color indexed="81"/>
            <rFont val="Tahoma"/>
            <family val="2"/>
          </rPr>
          <t xml:space="preserve">
</t>
        </r>
        <r>
          <rPr>
            <b/>
            <sz val="9"/>
            <color indexed="81"/>
            <rFont val="Tahoma"/>
            <family val="2"/>
          </rPr>
          <t>Estimate Proportionality for this year and enter GR percentage estimate number here</t>
        </r>
      </text>
    </comment>
    <comment ref="G13" authorId="0" shapeId="0">
      <text>
        <r>
          <rPr>
            <b/>
            <sz val="9"/>
            <color indexed="81"/>
            <rFont val="Tahoma"/>
            <family val="2"/>
          </rPr>
          <t>Note:
Estimate Proportionality for this year and enter GR percentage estimate number here</t>
        </r>
        <r>
          <rPr>
            <sz val="9"/>
            <color indexed="81"/>
            <rFont val="Tahoma"/>
            <family val="2"/>
          </rPr>
          <t xml:space="preserve">
</t>
        </r>
      </text>
    </comment>
    <comment ref="E18" authorId="0" shapeId="0">
      <text>
        <r>
          <rPr>
            <b/>
            <sz val="9"/>
            <color indexed="81"/>
            <rFont val="Tahoma"/>
            <family val="2"/>
          </rPr>
          <t>Note: Estimate patient income if applicable</t>
        </r>
      </text>
    </comment>
    <comment ref="G18" authorId="0" shapeId="0">
      <text>
        <r>
          <rPr>
            <b/>
            <sz val="9"/>
            <color indexed="81"/>
            <rFont val="Tahoma"/>
            <family val="2"/>
          </rPr>
          <t>Note: Estimate patient income if applicable</t>
        </r>
      </text>
    </comment>
    <comment ref="I18" authorId="0" shapeId="0">
      <text>
        <r>
          <rPr>
            <b/>
            <sz val="9"/>
            <color indexed="81"/>
            <rFont val="Tahoma"/>
            <family val="2"/>
          </rPr>
          <t>Note: Estimate patient income if applicable</t>
        </r>
      </text>
    </comment>
    <comment ref="K18" authorId="0" shapeId="0">
      <text>
        <r>
          <rPr>
            <b/>
            <sz val="9"/>
            <color indexed="81"/>
            <rFont val="Tahoma"/>
            <family val="2"/>
          </rPr>
          <t>Note: Estimate patient income if applicable</t>
        </r>
      </text>
    </comment>
    <comment ref="F21" authorId="0" shapeId="0">
      <text>
        <r>
          <rPr>
            <b/>
            <sz val="9"/>
            <color indexed="81"/>
            <rFont val="Tahoma"/>
            <family val="2"/>
          </rPr>
          <t>Note: TAMU does not estimate this for future years</t>
        </r>
        <r>
          <rPr>
            <sz val="9"/>
            <color indexed="81"/>
            <rFont val="Tahoma"/>
            <family val="2"/>
          </rPr>
          <t xml:space="preserve">
</t>
        </r>
      </text>
    </comment>
    <comment ref="H21" authorId="0" shapeId="0">
      <text>
        <r>
          <rPr>
            <b/>
            <sz val="9"/>
            <color indexed="81"/>
            <rFont val="Tahoma"/>
            <family val="2"/>
          </rPr>
          <t>Note: TAMU does not estimate this for future years</t>
        </r>
        <r>
          <rPr>
            <sz val="9"/>
            <color indexed="81"/>
            <rFont val="Tahoma"/>
            <family val="2"/>
          </rPr>
          <t xml:space="preserve">
</t>
        </r>
      </text>
    </comment>
    <comment ref="J21" authorId="0" shapeId="0">
      <text>
        <r>
          <rPr>
            <b/>
            <sz val="9"/>
            <color indexed="81"/>
            <rFont val="Tahoma"/>
            <family val="2"/>
          </rPr>
          <t>Note: TAMU does not estimate this for future years</t>
        </r>
        <r>
          <rPr>
            <sz val="9"/>
            <color indexed="81"/>
            <rFont val="Tahoma"/>
            <family val="2"/>
          </rPr>
          <t xml:space="preserve">
</t>
        </r>
      </text>
    </comment>
    <comment ref="L21" authorId="0" shapeId="0">
      <text>
        <r>
          <rPr>
            <b/>
            <sz val="9"/>
            <color indexed="81"/>
            <rFont val="Tahoma"/>
            <family val="2"/>
          </rPr>
          <t>Note: TAMU does not estimate this for future years</t>
        </r>
        <r>
          <rPr>
            <sz val="9"/>
            <color indexed="81"/>
            <rFont val="Tahoma"/>
            <family val="2"/>
          </rPr>
          <t xml:space="preserve">
</t>
        </r>
      </text>
    </comment>
  </commentList>
</comments>
</file>

<file path=xl/comments2.xml><?xml version="1.0" encoding="utf-8"?>
<comments xmlns="http://schemas.openxmlformats.org/spreadsheetml/2006/main">
  <authors>
    <author>O'Neill, John J</author>
  </authors>
  <commentList>
    <comment ref="G17" authorId="0" shapeId="0">
      <text>
        <r>
          <rPr>
            <b/>
            <sz val="9"/>
            <color indexed="81"/>
            <rFont val="Tahoma"/>
            <family val="2"/>
          </rPr>
          <t>Growth Assumption:</t>
        </r>
        <r>
          <rPr>
            <sz val="9"/>
            <color indexed="81"/>
            <rFont val="Tahoma"/>
            <family val="2"/>
          </rPr>
          <t xml:space="preserve">
This percentage for the last biennium went down in the second year to a 2% growth rate - for template, I used 3% across the board.</t>
        </r>
      </text>
    </comment>
    <comment ref="C37" authorId="0" shapeId="0">
      <text>
        <r>
          <rPr>
            <sz val="9"/>
            <color indexed="81"/>
            <rFont val="Tahoma"/>
            <family val="2"/>
          </rPr>
          <t xml:space="preserve">Includes all sources for ORP Differential
</t>
        </r>
      </text>
    </comment>
  </commentList>
</comments>
</file>

<file path=xl/sharedStrings.xml><?xml version="1.0" encoding="utf-8"?>
<sst xmlns="http://schemas.openxmlformats.org/spreadsheetml/2006/main" count="943" uniqueCount="558">
  <si>
    <t>Schedule 1</t>
  </si>
  <si>
    <t>APS 011 E&amp;G tuition</t>
  </si>
  <si>
    <t>Actual</t>
  </si>
  <si>
    <t>Estimated</t>
  </si>
  <si>
    <t>Budgeted</t>
  </si>
  <si>
    <t>Est</t>
  </si>
  <si>
    <t>Description</t>
  </si>
  <si>
    <t>NOTES</t>
  </si>
  <si>
    <t>Tuition and Fees</t>
  </si>
  <si>
    <t>Gross Resident Tuition</t>
  </si>
  <si>
    <t>Gross Nonresident Tuition</t>
  </si>
  <si>
    <t xml:space="preserve">    Gross Tuition1</t>
  </si>
  <si>
    <t xml:space="preserve">         b. Refunds</t>
  </si>
  <si>
    <t xml:space="preserve">         c. Installment Payment Forfeits</t>
  </si>
  <si>
    <t xml:space="preserve">         d. Board Authorized Tuition Increases (TX. Educ. Code Ann. Sec.</t>
  </si>
  <si>
    <t xml:space="preserve">         e. Tuition increases charged to doctoral students with hours in</t>
  </si>
  <si>
    <t xml:space="preserve">             excess of 100 (TX. Educ. Code Ann. Sec. 54.012)</t>
  </si>
  <si>
    <t xml:space="preserve">         f. Tuition increases charged to undergraduate students with </t>
  </si>
  <si>
    <t xml:space="preserve">             excessive hours above degree requirements (TX. Educ. Code Ann.</t>
  </si>
  <si>
    <t xml:space="preserve">         g. Tuition rebates for certain undergraduates (TX. Educ. Code Ann.</t>
  </si>
  <si>
    <t>We show these regardless of funding source (some is DT).  Education code says we are to receive GR for every $ in tuition rebates that we pay.  They do this by reducing our OE&amp;G income.  It's not $ for $ though.</t>
  </si>
  <si>
    <t xml:space="preserve">              Sec. 54.0065)</t>
  </si>
  <si>
    <t xml:space="preserve">         h.  Tuition for repeated or excessive hours (TX Educ. Code Ann. </t>
  </si>
  <si>
    <t xml:space="preserve">              Sec. 54.014)</t>
  </si>
  <si>
    <t>Plus:   i. Tuition waived for Students 55 Years or Older (TX. Educ. Code</t>
  </si>
  <si>
    <t xml:space="preserve">             Ann. Sec. 54.013)</t>
  </si>
  <si>
    <t xml:space="preserve">           j. Tuition waived for Texas Grant Recipients (TX. Educ. Code Ann.</t>
  </si>
  <si>
    <t>Subtotal</t>
  </si>
  <si>
    <t>Less.   a. Transfer of Tuition to Retirement of Indebtedness:</t>
  </si>
  <si>
    <t xml:space="preserve">           b. Transfer of funds for Texas Public Education Grants Program</t>
  </si>
  <si>
    <t xml:space="preserve">               (Tex. Educ. Code Ann. Sec. 56c) and for Emergency Loans (Tex.</t>
  </si>
  <si>
    <t xml:space="preserve">           c. Transfer of Funds (2%) for Emergency Loans (Medical School)</t>
  </si>
  <si>
    <t xml:space="preserve">           d. Transfer of Funds for Repayment of Student Loans of</t>
  </si>
  <si>
    <t xml:space="preserve">               Physicians (Tx Educ Code Ann Sec 61.539)</t>
  </si>
  <si>
    <t xml:space="preserve">           e. Statutory Tuition (Tx. Educ. Code Ann. Sec. 54.051) Set Aside for</t>
  </si>
  <si>
    <t xml:space="preserve">               Doctoral Incentive Loan Repayment Program (Tx. Educ. Code Ann. </t>
  </si>
  <si>
    <t xml:space="preserve">               Sec. 56.095)</t>
  </si>
  <si>
    <t xml:space="preserve">           f. Other Authorized Deductions (Itemize and provide Vernon's</t>
  </si>
  <si>
    <t xml:space="preserve">               citation)</t>
  </si>
  <si>
    <t xml:space="preserve">           </t>
  </si>
  <si>
    <t>Net Tuition</t>
  </si>
  <si>
    <t>Student Teaching Fees</t>
  </si>
  <si>
    <t>Special Course Fees</t>
  </si>
  <si>
    <t>Subtotal, Tuition and Fees (Formula Amounts for Health-Related Institutions)</t>
  </si>
  <si>
    <t>Other Income</t>
  </si>
  <si>
    <t>Interest on General Funds:</t>
  </si>
  <si>
    <t xml:space="preserve">           a. Local Funds in State Treasury</t>
  </si>
  <si>
    <t xml:space="preserve">           b. Funds in Local Depositories, e.g., local amounts</t>
  </si>
  <si>
    <t>Other Income (Itemize)</t>
  </si>
  <si>
    <t xml:space="preserve">         Misc</t>
  </si>
  <si>
    <t xml:space="preserve">         Federal Land Grand Endowment</t>
  </si>
  <si>
    <t xml:space="preserve">         Sales and Services</t>
  </si>
  <si>
    <t xml:space="preserve">           Vet Med</t>
  </si>
  <si>
    <t xml:space="preserve">           Surplus</t>
  </si>
  <si>
    <t xml:space="preserve">           Other</t>
  </si>
  <si>
    <t>Subtotal, Other Income</t>
  </si>
  <si>
    <t>Subtotal, Other Educational, General and Patient Income</t>
  </si>
  <si>
    <t>Less:   O.A.S.I. Applicable to Educational and General Local Funds</t>
  </si>
  <si>
    <t>Less:   Teachers Retirement System and ORP Proportionality for</t>
  </si>
  <si>
    <t>Less:   Staff group insurance Premiums</t>
  </si>
  <si>
    <t>TOTAL, OTHER EDUCATIONAL, GENERAL AND PATIENT INCOME (Formula</t>
  </si>
  <si>
    <t xml:space="preserve">                Excess of 100</t>
  </si>
  <si>
    <t xml:space="preserve">                Ann. Sec. 54.014)</t>
  </si>
  <si>
    <t>Total, Other Educational, General and Patient Income Reported on</t>
  </si>
  <si>
    <t>Summary of Request</t>
  </si>
  <si>
    <t>Total</t>
  </si>
  <si>
    <t>Waivers</t>
  </si>
  <si>
    <t>Tuition Bad Debt*</t>
  </si>
  <si>
    <t>Gross Tuition for Schedule 1</t>
  </si>
  <si>
    <t>Net</t>
  </si>
  <si>
    <t xml:space="preserve">Prepared By: </t>
  </si>
  <si>
    <r>
      <t xml:space="preserve">             54.008)</t>
    </r>
    <r>
      <rPr>
        <vertAlign val="superscript"/>
        <sz val="10"/>
        <rFont val="Arial"/>
        <family val="2"/>
      </rPr>
      <t>3</t>
    </r>
  </si>
  <si>
    <r>
      <t xml:space="preserve">             Sec. 61.0595)</t>
    </r>
    <r>
      <rPr>
        <vertAlign val="superscript"/>
        <sz val="10"/>
        <rFont val="Arial"/>
        <family val="2"/>
      </rPr>
      <t>4</t>
    </r>
  </si>
  <si>
    <r>
      <t xml:space="preserve">              Sec. 54.307)</t>
    </r>
    <r>
      <rPr>
        <vertAlign val="superscript"/>
        <sz val="10"/>
        <rFont val="Arial"/>
        <family val="2"/>
      </rPr>
      <t>5</t>
    </r>
  </si>
  <si>
    <r>
      <t xml:space="preserve">               1) Skiles Act</t>
    </r>
    <r>
      <rPr>
        <vertAlign val="superscript"/>
        <sz val="10"/>
        <rFont val="Arial"/>
        <family val="2"/>
      </rPr>
      <t>6</t>
    </r>
  </si>
  <si>
    <r>
      <t xml:space="preserve">               Educ. Code Ann. Sec. 56d)</t>
    </r>
    <r>
      <rPr>
        <vertAlign val="superscript"/>
        <sz val="10"/>
        <rFont val="Arial"/>
        <family val="2"/>
      </rPr>
      <t>6</t>
    </r>
  </si>
  <si>
    <r>
      <t xml:space="preserve">           Payrolls</t>
    </r>
    <r>
      <rPr>
        <vertAlign val="superscript"/>
        <sz val="10"/>
        <rFont val="Arial"/>
        <family val="2"/>
      </rPr>
      <t>8</t>
    </r>
  </si>
  <si>
    <r>
      <t xml:space="preserve">           Educational and General Funds</t>
    </r>
    <r>
      <rPr>
        <vertAlign val="superscript"/>
        <sz val="10"/>
        <rFont val="Arial"/>
        <family val="2"/>
      </rPr>
      <t>9</t>
    </r>
  </si>
  <si>
    <r>
      <t xml:space="preserve">    Amounts for General Academic Institutions)</t>
    </r>
    <r>
      <rPr>
        <vertAlign val="superscript"/>
        <sz val="10"/>
        <rFont val="Arial"/>
        <family val="2"/>
      </rPr>
      <t>10</t>
    </r>
  </si>
  <si>
    <t>Gross / Net Tuition for Schedule 1</t>
  </si>
  <si>
    <t>What is your name?</t>
  </si>
  <si>
    <t>Prepared by:</t>
  </si>
  <si>
    <t>What is your Agency Code?</t>
  </si>
  <si>
    <t>Name of Agency:</t>
  </si>
  <si>
    <t>Agency Code:</t>
  </si>
  <si>
    <t>What is the name of your Institution?</t>
  </si>
  <si>
    <t>INPUTS</t>
  </si>
  <si>
    <t>Worksheet Area</t>
  </si>
  <si>
    <t>Additional notes for this schedule can be added here: (press alt and enter within the box to go to the next line for more entry)</t>
  </si>
  <si>
    <t>CHECKLIST COLUMN:  If after checking, this is TRUE, please WRITE TRUE.  If it is not TRUE, WRITE FALSE AND WORK ON FIXING</t>
  </si>
  <si>
    <t>TRUE or FALSE</t>
  </si>
  <si>
    <t>2.) Board Authorized Tuition (Sec. 54.008) reported excludes remissions and exemptions.</t>
  </si>
  <si>
    <t xml:space="preserve">4.) OASI ties to Schedule 4 </t>
  </si>
  <si>
    <t>5.) TRS/ORP ties to Schedule 5</t>
  </si>
  <si>
    <t>6.) TPEG(1A)/Medical Loans (1B) Tie to Strategy Requests</t>
  </si>
  <si>
    <t>7.) No Skiles should be reported.</t>
  </si>
  <si>
    <t>8.) Staff Group Insurance ties to Strategy Requests (For HRIs, this is in combination with the amount on Schedule 1B)</t>
  </si>
  <si>
    <t>9.) Interest on General Funds ties to Schedule 7</t>
  </si>
  <si>
    <t>MORE ITEMS CAN BE INSERTED HERE FOR YOUR INSTITUTION</t>
  </si>
  <si>
    <t>Verify the following items</t>
  </si>
  <si>
    <t>Questions regarding this schedule that need to be answered?</t>
  </si>
  <si>
    <t>Instructions: FILL IN THE WHITE BOXES IN THIS WORKSHEET AREA</t>
  </si>
  <si>
    <t xml:space="preserve">     Schedule 1</t>
  </si>
  <si>
    <t xml:space="preserve">     Schedule 2</t>
  </si>
  <si>
    <t>Prepared on:</t>
  </si>
  <si>
    <t>What is today's date?</t>
  </si>
  <si>
    <t>Schedule 4</t>
  </si>
  <si>
    <t>Realized</t>
  </si>
  <si>
    <t>Proportionality % Based on Comptroller</t>
  </si>
  <si>
    <t xml:space="preserve">% to </t>
  </si>
  <si>
    <t>Allocation</t>
  </si>
  <si>
    <t>Accounting Policy Statement #11, Exhibit 2</t>
  </si>
  <si>
    <t>of Total OASI</t>
  </si>
  <si>
    <t>General Revenue</t>
  </si>
  <si>
    <t>Other Educational and General Funds</t>
  </si>
  <si>
    <t xml:space="preserve"> GR  Excludable Amounts Per APS 11</t>
  </si>
  <si>
    <t xml:space="preserve">         Grand Total OASI</t>
  </si>
  <si>
    <t xml:space="preserve">Date: </t>
  </si>
  <si>
    <t>What is the growth rate you want to use for the next biennium? (Ex: 3%)</t>
  </si>
  <si>
    <t>What E&amp;G Tuition increase percentage do you want to use for the estimate?</t>
  </si>
  <si>
    <r>
      <t xml:space="preserve">      </t>
    </r>
    <r>
      <rPr>
        <b/>
        <u/>
        <sz val="11"/>
        <color theme="1"/>
        <rFont val="Calibri"/>
        <family val="2"/>
        <scheme val="minor"/>
      </rPr>
      <t>Overall general questions</t>
    </r>
  </si>
  <si>
    <t xml:space="preserve">     Schedule 4</t>
  </si>
  <si>
    <t>What is the employer OASI rate for this year (Ex: 7.65%)?</t>
  </si>
  <si>
    <t>******* (FY Prior) &amp; (FY Current) Proportional Percentages are derived by using the (FY Current minus 2) GR amount.</t>
  </si>
  <si>
    <t>Schedule 5</t>
  </si>
  <si>
    <t xml:space="preserve">          Less: Excludable Amounts Per APS 11</t>
  </si>
  <si>
    <t xml:space="preserve">          ORP Subject to APS 11</t>
  </si>
  <si>
    <t xml:space="preserve">   Based on Comptroller Accounting Policy Statement #11, Exhibit 2</t>
  </si>
  <si>
    <t xml:space="preserve">   General Revenue</t>
  </si>
  <si>
    <t xml:space="preserve">   Other Educational And General Income</t>
  </si>
  <si>
    <t xml:space="preserve">  (Other E&amp;G Percent X Total Employer Contribution)</t>
  </si>
  <si>
    <t xml:space="preserve">    Gross Payroll Subject to Differential - Optional Retirement Program</t>
  </si>
  <si>
    <t>Total Differential</t>
  </si>
  <si>
    <t>Calculation of Retirement Proportionality and ORP Differential</t>
  </si>
  <si>
    <t xml:space="preserve">     Schedule 5</t>
  </si>
  <si>
    <t>Prepared By:</t>
  </si>
  <si>
    <t>Date:</t>
  </si>
  <si>
    <t>What is the budgeted TRS rate for next year?</t>
  </si>
  <si>
    <t>What is the budgeted ORP rate for next year?</t>
  </si>
  <si>
    <t>What is the expected Gross payroll subject to differential for ORP for next year?</t>
  </si>
  <si>
    <t>1.) Verify that propotions tie between Schedule 4 and Schedule 5 and FY (current biennium max year minus 3) for Schedule 3B</t>
  </si>
  <si>
    <t>2.) OASI and Proportionality amounts should tie to the amounts on Schedule 1A.</t>
  </si>
  <si>
    <t>AUTOMATIC FROM FORMULAS</t>
  </si>
  <si>
    <t>Not all tuition, exemptions and waivers are booked split between R and NR, so we allocate some based upon headcount or dollars, depending on what is most logical.</t>
  </si>
  <si>
    <t>Source</t>
  </si>
  <si>
    <t>AFR Tuition Reconciliation</t>
  </si>
  <si>
    <t>Explanation</t>
  </si>
  <si>
    <t>E&amp;G tuition</t>
  </si>
  <si>
    <t>APS011</t>
  </si>
  <si>
    <t>Exemptions</t>
  </si>
  <si>
    <t>AFR is net of waivers</t>
  </si>
  <si>
    <t>AFR does not include course repeats in Tuition, AFR includes on the Fee line</t>
  </si>
  <si>
    <t>Less Exemptions and Waivers for Sch 1</t>
  </si>
  <si>
    <t>AFR includes Course Repeats on the Fee Line</t>
  </si>
  <si>
    <t>APS 011 Proportionality</t>
  </si>
  <si>
    <t>APS 011 Prop from Sch 5</t>
  </si>
  <si>
    <t>APS 011 Prop from Sch 4</t>
  </si>
  <si>
    <r>
      <t>BENEFITS PROPORTIONAL BY FUND REPORT (</t>
    </r>
    <r>
      <rPr>
        <b/>
        <i/>
        <sz val="12"/>
        <rFont val="Arial"/>
        <family val="2"/>
      </rPr>
      <t>Institutions of Higher Education</t>
    </r>
    <r>
      <rPr>
        <b/>
        <sz val="12"/>
        <rFont val="Arial"/>
        <family val="2"/>
      </rPr>
      <t>)</t>
    </r>
  </si>
  <si>
    <t>Institution Name</t>
  </si>
  <si>
    <t>Agency Number</t>
  </si>
  <si>
    <t>SECTION I - FUNDING PROPORTIONALITY CALCULATION</t>
  </si>
  <si>
    <t>COLUMN 1</t>
  </si>
  <si>
    <t>COLUMN 2</t>
  </si>
  <si>
    <t>COLUMN 3</t>
  </si>
  <si>
    <t>COLUMN 4</t>
  </si>
  <si>
    <t>COLUMN 5</t>
  </si>
  <si>
    <t>GENERAL REVENUE            FINANCING SOURCES</t>
  </si>
  <si>
    <r>
      <t>FINANCING SOURCES    AMOUNT</t>
    </r>
    <r>
      <rPr>
        <b/>
        <vertAlign val="superscript"/>
        <sz val="8"/>
        <rFont val="Arial"/>
        <family val="2"/>
      </rPr>
      <t>2</t>
    </r>
  </si>
  <si>
    <t>-</t>
  </si>
  <si>
    <r>
      <t>EXCLUDE FUNDS WITH  SALARY RESTRICTIONS</t>
    </r>
    <r>
      <rPr>
        <b/>
        <vertAlign val="superscript"/>
        <sz val="8"/>
        <rFont val="Arial"/>
        <family val="2"/>
      </rPr>
      <t>3</t>
    </r>
  </si>
  <si>
    <t>=</t>
  </si>
  <si>
    <t>FUNDING SUBJECT TO PROPORTIONALITY REQUIREMENT</t>
  </si>
  <si>
    <t>REQUIRED PROPORTION (reflects local funds adj)</t>
  </si>
  <si>
    <t>GR Total and Percentage of Grand Total</t>
  </si>
  <si>
    <t>GENERAL REVENUE-DEDICATED            FINANCING SOURCES</t>
  </si>
  <si>
    <r>
      <t>EXCLUDE FUNDS WITH   SALARY RESTRICTIONS</t>
    </r>
    <r>
      <rPr>
        <b/>
        <vertAlign val="superscript"/>
        <sz val="8"/>
        <rFont val="Arial"/>
        <family val="2"/>
      </rPr>
      <t>3</t>
    </r>
  </si>
  <si>
    <t>)</t>
  </si>
  <si>
    <t>FEDERAL FUNDS            FINANCING SOURCES</t>
  </si>
  <si>
    <t>Federal</t>
  </si>
  <si>
    <t>OTHER FUNDS                FINANCING SOURCES</t>
  </si>
  <si>
    <t>Grand Total</t>
  </si>
  <si>
    <t>Legal Cites and Documentation:</t>
  </si>
  <si>
    <t>1  The amount listed as GR in the MOF of the GAA.</t>
  </si>
  <si>
    <t>2  If the sources of funding are estimated, enter the actual revenues.</t>
  </si>
  <si>
    <t>3  Provide statutory or other cite for excluded funds.</t>
  </si>
  <si>
    <t>SECTION II - BENEFITS WORKSHEETS</t>
  </si>
  <si>
    <t>IIa - Social Security, State Employee Match (OASI)</t>
  </si>
  <si>
    <t>COLUMN 6</t>
  </si>
  <si>
    <t>APPROPRIATED FUNDS</t>
  </si>
  <si>
    <t>ACTUAL BENEFITS PAID</t>
  </si>
  <si>
    <t>BENEFITS EXCLUDED</t>
  </si>
  <si>
    <t>BENEFITS SUBJECT TO PROPORTIONALITY</t>
  </si>
  <si>
    <t>CALCULATED PROPORTIONAL BENEFITS</t>
  </si>
  <si>
    <r>
      <t>REQUIRED     ADJUSTMENT</t>
    </r>
    <r>
      <rPr>
        <b/>
        <vertAlign val="superscript"/>
        <sz val="7"/>
        <rFont val="Arial"/>
        <family val="2"/>
      </rPr>
      <t>4</t>
    </r>
  </si>
  <si>
    <t>Other</t>
  </si>
  <si>
    <t>Totals</t>
  </si>
  <si>
    <t>Adjustment made with Current Doc Number</t>
  </si>
  <si>
    <t>IIb - Group Insurance (GIP)</t>
  </si>
  <si>
    <t>ACTUAL BENEFITS PAID*</t>
  </si>
  <si>
    <t>* Retiree Group Insurance Costs included above:</t>
  </si>
  <si>
    <t>Total Retiree Group Insurance Costs</t>
  </si>
  <si>
    <t>IIc - Retirement Contributions (TRS)</t>
  </si>
  <si>
    <t xml:space="preserve">IId - Optional Retirement Program (ORP) </t>
  </si>
  <si>
    <t>Benefits Excluded:</t>
  </si>
  <si>
    <t>4  Amounts may differ due to rounding.</t>
  </si>
  <si>
    <r>
      <t xml:space="preserve">5  Federal Funds must pay benefits on salaries paid from federal funds. See </t>
    </r>
    <r>
      <rPr>
        <i/>
        <sz val="8"/>
        <rFont val="Arial"/>
        <family val="2"/>
      </rPr>
      <t>Sources of Revenue Required to Pay Benefit Cost (APS001)</t>
    </r>
    <r>
      <rPr>
        <sz val="8"/>
        <rFont val="Arial"/>
        <family val="2"/>
      </rPr>
      <t>.</t>
    </r>
  </si>
  <si>
    <t>I certify that this report demonstrates compliance with HB 1, Article IX, Section 6.08, 82nd Legislature, Regular Session, and has been completed</t>
  </si>
  <si>
    <r>
      <t xml:space="preserve">in accordance with the guidance provided in the Fiscal Policy and Procedure (FPP) </t>
    </r>
    <r>
      <rPr>
        <b/>
        <i/>
        <sz val="10"/>
        <rFont val="Arial"/>
        <family val="2"/>
      </rPr>
      <t>Benefits Proportional by Fund (APS011)</t>
    </r>
    <r>
      <rPr>
        <b/>
        <sz val="10"/>
        <rFont val="Arial"/>
        <family val="2"/>
      </rPr>
      <t>.</t>
    </r>
  </si>
  <si>
    <t>Signature</t>
  </si>
  <si>
    <t>Date</t>
  </si>
  <si>
    <t>Chief Financial Officer or Designee</t>
  </si>
  <si>
    <t>Benefits Proportional by Fund - Local Funds Adjustment</t>
  </si>
  <si>
    <t>(Institutions of Higher Education)</t>
  </si>
  <si>
    <t>Actual Revenues (adjusted for riders and exclusions):</t>
  </si>
  <si>
    <t>% of Total</t>
  </si>
  <si>
    <t>GR</t>
  </si>
  <si>
    <t>GR-Ded</t>
  </si>
  <si>
    <t>Actual Benefit Expenditures (all fund sources less exclusions):</t>
  </si>
  <si>
    <t>FICA</t>
  </si>
  <si>
    <t>GIP</t>
  </si>
  <si>
    <t>TRS</t>
  </si>
  <si>
    <t>ORP</t>
  </si>
  <si>
    <t>Local Funds Adjustment:</t>
  </si>
  <si>
    <t>GR-D</t>
  </si>
  <si>
    <r>
      <t>Adjusted Funding Proportionality Calculation</t>
    </r>
    <r>
      <rPr>
        <b/>
        <vertAlign val="superscript"/>
        <sz val="10"/>
        <rFont val="Arial"/>
        <family val="2"/>
      </rPr>
      <t>4</t>
    </r>
    <r>
      <rPr>
        <b/>
        <sz val="10"/>
        <rFont val="Arial"/>
        <family val="2"/>
      </rPr>
      <t>:</t>
    </r>
  </si>
  <si>
    <t>Adjusted % of Total</t>
  </si>
  <si>
    <t>Financing Sources for Appropriated Funds and Federal Receipts</t>
  </si>
  <si>
    <r>
      <t>General Revenue</t>
    </r>
    <r>
      <rPr>
        <vertAlign val="superscript"/>
        <sz val="8"/>
        <rFont val="Arial"/>
        <family val="2"/>
      </rPr>
      <t xml:space="preserve">1 </t>
    </r>
    <r>
      <rPr>
        <sz val="8"/>
        <rFont val="Arial"/>
        <family val="2"/>
      </rPr>
      <t xml:space="preserve">     (Appd Fund # 0001)</t>
    </r>
  </si>
  <si>
    <t>GR Riders                 (Appd Fund # 0001)</t>
  </si>
  <si>
    <t>Appropriated Receipts   (Appd Fund # 0001)</t>
  </si>
  <si>
    <t>Interagency Receipts    (Appd Fund # 0001)</t>
  </si>
  <si>
    <t>Other Sources         (Appd Fund # 0001)</t>
  </si>
  <si>
    <t>GR-Dedicated                  (Appd Fund #</t>
  </si>
  <si>
    <t>Other E &amp; G  Income   (Appd Fund #</t>
  </si>
  <si>
    <t>Appropriated Receipts  (Appd Fund #</t>
  </si>
  <si>
    <t>Interagency Receipts    (Appd Fund #</t>
  </si>
  <si>
    <t>GR-D Riders               (Appd Fund #</t>
  </si>
  <si>
    <t>GR-D Local Fund Adjustment (Appd Fund #</t>
  </si>
  <si>
    <t>GR - Dedicated Total and Percentage of Grand Total</t>
  </si>
  <si>
    <t xml:space="preserve">Federal Funds         (Appd Fund # </t>
  </si>
  <si>
    <t>FF Riders                 (Appd Fund #</t>
  </si>
  <si>
    <t>Federal Fund Total and Percentage of Grand Total</t>
  </si>
  <si>
    <t>Other Funds             (Appd Fund #</t>
  </si>
  <si>
    <t>Appropriated Receipts    (Appd Fund #</t>
  </si>
  <si>
    <t xml:space="preserve">Interagency Receipts   (Appd Fund # </t>
  </si>
  <si>
    <t>Other E &amp; G Patient Income  (Appd Fund #</t>
  </si>
  <si>
    <t xml:space="preserve">Other Local Funds Adjustment (Appd Fund #  </t>
  </si>
  <si>
    <t>OF Riders                       (Appd Fund #</t>
  </si>
  <si>
    <t>Other Funds Total and Percentage of Grand Total</t>
  </si>
  <si>
    <r>
      <t>REQUIRED     ADJUSTMENT</t>
    </r>
    <r>
      <rPr>
        <b/>
        <vertAlign val="superscript"/>
        <sz val="7"/>
        <rFont val="Arial"/>
        <family val="2"/>
      </rPr>
      <t>4</t>
    </r>
    <r>
      <rPr>
        <b/>
        <sz val="7"/>
        <rFont val="Arial"/>
        <family val="2"/>
      </rPr>
      <t xml:space="preserve"> </t>
    </r>
  </si>
  <si>
    <t xml:space="preserve">General Revenue    (Appd Fund # </t>
  </si>
  <si>
    <t xml:space="preserve">GR-Dedicated  (Appd Fund # </t>
  </si>
  <si>
    <r>
      <t>Federal</t>
    </r>
    <r>
      <rPr>
        <vertAlign val="superscript"/>
        <sz val="8"/>
        <rFont val="Arial"/>
        <family val="2"/>
      </rPr>
      <t>5</t>
    </r>
    <r>
      <rPr>
        <sz val="8"/>
        <rFont val="Arial"/>
        <family val="2"/>
      </rPr>
      <t xml:space="preserve">                 (Appd Fund # </t>
    </r>
  </si>
  <si>
    <t xml:space="preserve">Other                     (Appd Fund # </t>
  </si>
  <si>
    <t>local</t>
  </si>
  <si>
    <t>General Revenue    (Appd Fund #</t>
  </si>
  <si>
    <t xml:space="preserve">GR-Dedicated       </t>
  </si>
  <si>
    <t xml:space="preserve">Federal                </t>
  </si>
  <si>
    <t xml:space="preserve">Other                  </t>
  </si>
  <si>
    <r>
      <t>For Appropriation Year</t>
    </r>
    <r>
      <rPr>
        <b/>
        <sz val="10"/>
        <rFont val="Arial"/>
        <family val="2"/>
      </rPr>
      <t/>
    </r>
  </si>
  <si>
    <t xml:space="preserve">as of Fiscal Year </t>
  </si>
  <si>
    <t>METHOD OF FINANCING</t>
  </si>
  <si>
    <t>EXPENDED</t>
  </si>
  <si>
    <t>BUDGETED</t>
  </si>
  <si>
    <t>REQUESTED</t>
  </si>
  <si>
    <t>COMMENTS</t>
  </si>
  <si>
    <t>GENERAL REVENUE FUND</t>
  </si>
  <si>
    <t>001 General Revenue</t>
  </si>
  <si>
    <t>Regular Appropriations from MOF Table:</t>
  </si>
  <si>
    <t>From Appn Bill</t>
  </si>
  <si>
    <t>Rider Appropriations:</t>
  </si>
  <si>
    <t>Supplemental or Special Appropriations</t>
  </si>
  <si>
    <t>Transfers:</t>
  </si>
  <si>
    <t>Unexpended Balances Authority</t>
  </si>
  <si>
    <t>Lapsed Appropriations</t>
  </si>
  <si>
    <t>Total, General Revenue Fund</t>
  </si>
  <si>
    <t>TOTAL, ALL GENERAL REVENUE FUNDS</t>
  </si>
  <si>
    <t>GR-DEDICATED FUNDS</t>
  </si>
  <si>
    <t>704 Estimated Board Authorized Tuition Increases</t>
  </si>
  <si>
    <t>Revised Receipts</t>
  </si>
  <si>
    <t>Total 704 Estimated Board Authorized Tuition Increases</t>
  </si>
  <si>
    <t>770 Estimated Other Educational and General Income</t>
  </si>
  <si>
    <t>From Appn Bill TPEG, GIP, ORG ACTIVITIES</t>
  </si>
  <si>
    <t xml:space="preserve">tie to schedule 1 Total </t>
  </si>
  <si>
    <t>Total 770 Estimated Other Educational and General Income</t>
  </si>
  <si>
    <t>TOTAL, ALL GR DEDICATED FUNDS</t>
  </si>
  <si>
    <t>FEDERAL FUNDS</t>
  </si>
  <si>
    <t>369 Federal American Recovery and Reinvestment Fund</t>
  </si>
  <si>
    <t>Regular Appropriations:</t>
  </si>
  <si>
    <t>Regular Appropriations, Art XII (2010-11 GAA)</t>
  </si>
  <si>
    <t>TOTAL, 369 Federal American Recovery and Reinvestment Fund</t>
  </si>
  <si>
    <t>555 Federal Funds</t>
  </si>
  <si>
    <t>Total,  555 Federal Funds</t>
  </si>
  <si>
    <t>TOTAL, ALL FEDERAL FUNDS</t>
  </si>
  <si>
    <t>OTHER FUNDS</t>
  </si>
  <si>
    <t>Per Appn Bill</t>
  </si>
  <si>
    <t>TOTAL, OTHER FUNDS</t>
  </si>
  <si>
    <t>GRAND TOTAL</t>
  </si>
  <si>
    <t>FULL-TIME-EQUIVALENT POSITIONS</t>
  </si>
  <si>
    <t>Regular Appropriations from Bill Pattern:</t>
  </si>
  <si>
    <t>Supplemental Appropriations:</t>
  </si>
  <si>
    <t>Request to Exceed Adjustments:</t>
  </si>
  <si>
    <t>Unauthorized Number Over (Below) Cap</t>
  </si>
  <si>
    <t>TOTAL, ADJUSTED FTES</t>
  </si>
  <si>
    <t>As Appropriated - Revenue</t>
  </si>
  <si>
    <t>Adjust to actual expenditures</t>
  </si>
  <si>
    <t xml:space="preserve">     Base Recon</t>
  </si>
  <si>
    <t>Health-Related Institutions Patient</t>
  </si>
  <si>
    <t>Income (% to Total)</t>
  </si>
  <si>
    <t xml:space="preserve">TAMU SYSTEM COMMENTARY for LAR Schedule 4: 
Source Documents: 
a.) Benefits Proportional (APS011) for First Year (Actuals) to get Percentages of General Revenue and Other E&amp;G and to get Total OASI expenditures.
b.) Budgeted amount for OASI for Third Year (Budgeted)
Use Benefits Proportional (APS011) for % of General Revenue and Other E&amp;G (Note: Percentages may vary from Excel calculation and ABEST due to percentage rounding performed in ABEST)
Use Benefits Proportional (APS011) for Total OASI expenditures (column 5) for First Year (Actuals)
Grand Total, OASI should tie to AFR
(END OF SCHEDULE 4)
</t>
  </si>
  <si>
    <t>NOTES: This worksheet will be filled out for your institution.  It will be the APS011 submitted to the state. Once you have placed your institution name on the Input Sheet, it will populate the information in the header, but the following years will need to be your estimates for the current budgeted year and any projections forward. All three sheets (HE1, HE2 and LocalFundsAdj) need to be filled with your institution's information per your submitted APS011.</t>
  </si>
  <si>
    <t>This sheet serves as your input sheet.  It feeds to other tabs throughout the workbook.  All values are needed in order for the information to populate.  The growth rate percentage for the biennium adds the percentage placed to the future year estimations.  You can negate this by placing a 0 in the cell and adjusting formulas manually where they reference cell D8.</t>
  </si>
  <si>
    <t>From Appropriations Bill</t>
  </si>
  <si>
    <t xml:space="preserve">Adjustment to Expended </t>
  </si>
  <si>
    <t>Source/Accounting System Info</t>
  </si>
  <si>
    <t>Acct. System of Record</t>
  </si>
  <si>
    <t xml:space="preserve">Res/NonRes Allocation </t>
  </si>
  <si>
    <t>per TASSCUBO (leave blank)</t>
  </si>
  <si>
    <t>LAR</t>
  </si>
  <si>
    <t>AFR</t>
  </si>
  <si>
    <t>LAR v AFR</t>
  </si>
  <si>
    <t>Course Repeats not included above</t>
  </si>
  <si>
    <t>Proportionality Amounts</t>
  </si>
  <si>
    <t xml:space="preserve">  Gross Educational and General Payroll - Subject to TRS Retirement</t>
  </si>
  <si>
    <t xml:space="preserve">  Gross Educational and General Payroll - Subject to ORP Retirement</t>
  </si>
  <si>
    <t xml:space="preserve">  Employer Contribution to TRS Retirement Programs</t>
  </si>
  <si>
    <t xml:space="preserve">  Employer Contribution to ORP Retirement Programs</t>
  </si>
  <si>
    <t>General Revenue (% to Total)</t>
  </si>
  <si>
    <t>(% to Total</t>
  </si>
  <si>
    <t xml:space="preserve">   Health Related Institutions Patient Income</t>
  </si>
  <si>
    <t>Differential</t>
  </si>
  <si>
    <t>Proportionality Percentage</t>
  </si>
  <si>
    <t xml:space="preserve">   Other Educational and General Proportional Contribution</t>
  </si>
  <si>
    <t>Proportionality Contribution</t>
  </si>
  <si>
    <t xml:space="preserve">   (HRI) Patient Income Percentage X Total Employer Contribution to Retirement Programs</t>
  </si>
  <si>
    <t>Statutory Tuition should be @ Gross - do not reduce by waivers and exemptions.  See Schedule 1A worksheet for a list of what all should be included here.</t>
  </si>
  <si>
    <t>Waivers and exemptions (Remissions = waivers).  Exclude waivers/exemptions for Board Authorized (BAT) and waivers of tuition for studens 55 years and older</t>
  </si>
  <si>
    <t>This should be net of exemptions &amp; waivers</t>
  </si>
  <si>
    <t>Leave Blank, all Skiles debt should be retired</t>
  </si>
  <si>
    <t>Statutorily required lab fees</t>
  </si>
  <si>
    <t>Total annual distributions by state comptroller</t>
  </si>
  <si>
    <t>Total annual interest earnings on state funds held in local depositories</t>
  </si>
  <si>
    <t>University proportional share of O.A.S.I. - state paid employees only</t>
  </si>
  <si>
    <t>University proportional share of TRS and ORP - state paid employees only</t>
  </si>
  <si>
    <t>University proportional share of faculty and staff group insurance premiums - state paid employees only</t>
  </si>
  <si>
    <t>This is the formula amount of Other O&amp;G</t>
  </si>
  <si>
    <t>The reconciliation adds back selected items deducted above in order to provide a control total for "Total GRD" used as MOF in the LAR.  TPEG and Staff Group Insurance will be used as MOF for the individual strategy requests for each of these 2 non-formula items</t>
  </si>
  <si>
    <t>MOF for the Organized activities strategy</t>
  </si>
  <si>
    <t>1.) Designated Tuition is NOT included in Gross Tuition; Gross Tuition includes the following: APS011 E&amp;G Tuition, Exemptions from APS011, Tuition Bad Debt</t>
  </si>
  <si>
    <t>10.) Organized activities ties to Strategy request</t>
  </si>
  <si>
    <t>11.) Review Higher Ed Consistency Standards document</t>
  </si>
  <si>
    <t xml:space="preserve">AFR is net of waivers and includes course repeats on the Fee line.  Reconcile tuition to AFR knowing this, or reconcile to IFRS.
Base Recon shows expenditures, 1A shows revenue
</t>
  </si>
  <si>
    <t xml:space="preserve">THIS INFORMATION IS NOT PART OF SCHEDULE 1; however, in this area, you would reconcile your LAR Schedule 1 tuition to your AFR reported tuition.  Schedule 1 begins below the red line. 
</t>
  </si>
  <si>
    <t>3.) Does the General Revenue proportionality equal Schedule 5, General Revenue proportionality percentage?</t>
  </si>
  <si>
    <t>FUTURE DEVELOPMENT NEEDED</t>
  </si>
  <si>
    <t>For this section, we can have inputs if necessary, but no formulas have been linked yet because a lot of the calculation is done on the tab</t>
  </si>
  <si>
    <t xml:space="preserve">Est. Other E&amp;G                 (Appd Fund # </t>
  </si>
  <si>
    <t>Reconciliation to Summary of Request for FY 2011-2015 :</t>
  </si>
  <si>
    <t>Resident Waivers and Exemptions (excl. Hazelwood)</t>
  </si>
  <si>
    <t>Non-Resident Waivers and Exemptions</t>
  </si>
  <si>
    <t>Hazelwood Exemptions</t>
  </si>
  <si>
    <t xml:space="preserve">Realized </t>
  </si>
  <si>
    <t>Tracy Foster</t>
  </si>
  <si>
    <t>UPDATE TO ADJUST DOWN TO EXP (yr1: ABEST/USAS recon)</t>
  </si>
  <si>
    <t>repealed effective 09/1/2015, REPORT FY2015 only</t>
  </si>
  <si>
    <r>
      <t>Less: a. Waivers and Exemptions</t>
    </r>
    <r>
      <rPr>
        <vertAlign val="superscript"/>
        <sz val="10"/>
        <rFont val="Arial"/>
        <family val="2"/>
      </rPr>
      <t>2</t>
    </r>
  </si>
  <si>
    <t>Laboratory Fees</t>
  </si>
  <si>
    <t>HB 2, 84th Leg Regular Session</t>
  </si>
  <si>
    <t xml:space="preserve">Example: Art. IX, Sec. 18.19 </t>
  </si>
  <si>
    <t>Example: Art III Special Prov., Sec. #, UB</t>
  </si>
  <si>
    <t xml:space="preserve">Total 810 Permanent Health Fund for Higher Education </t>
  </si>
  <si>
    <t>810 Permanent Health Fund for Higher Education</t>
  </si>
  <si>
    <t>5124 - Emerging Technology Fund - UT Austin</t>
  </si>
  <si>
    <t>5124 - Emerging Technology Fund - Texas A&amp;M</t>
  </si>
  <si>
    <t>5022 - Oyster Sales Account</t>
  </si>
  <si>
    <t>5029 - Center for Study and Prevention of Juvinile Crime and Delinquency Account</t>
  </si>
  <si>
    <t>412 - Midwestern University Special Mineral Account</t>
  </si>
  <si>
    <t>581 - Law Enforcement Management Institute Account</t>
  </si>
  <si>
    <t>5083 - Correctional Management Institute of Texas Account</t>
  </si>
  <si>
    <t>5007 - Commission on State Emergency Communications Account</t>
  </si>
  <si>
    <t>Select fund from drop down menu</t>
  </si>
  <si>
    <t>811 - Permanent Endowment Fund, UTHSC San Antonio</t>
  </si>
  <si>
    <t>812 - Permanent Endowment Fund, UT MD Anderson</t>
  </si>
  <si>
    <t>813 - Permanent Endowment Fund, UT Southwestern Medical Center</t>
  </si>
  <si>
    <t>814 - Permanent Endowment Fund, UT Medical Branch Galveston</t>
  </si>
  <si>
    <t>815 - Permanent Endowment Fund, UTHSC Houston</t>
  </si>
  <si>
    <t>816 - Permanent Endowment Fund, UTHSC Tyler</t>
  </si>
  <si>
    <t>817 - Permanent Endowment Fund, The University of Texas at El Paso</t>
  </si>
  <si>
    <t xml:space="preserve">818 - Permanent Endowment Fund, Texas A&amp;M University Health Science Center </t>
  </si>
  <si>
    <t>819 - Permanent Endowment Fund, The University of North Texas Health Science Center</t>
  </si>
  <si>
    <t>820 - Permanent Endowment Fund, Texas Tech University Health Science Center   (El Paso)</t>
  </si>
  <si>
    <t xml:space="preserve">821 - Permanent Endowment Fund, Texas Tech University Health Science Center </t>
  </si>
  <si>
    <t>822 - Permanent Endowment Fund, The University of Texas Regional Academic Health Center</t>
  </si>
  <si>
    <t>802 - License Plate Trust Fund</t>
  </si>
  <si>
    <t>969 - Real Estate Trust Account</t>
  </si>
  <si>
    <t>777 - Interagency Contracts</t>
  </si>
  <si>
    <t>Data for drop down menus hidden below:</t>
  </si>
  <si>
    <t>Other GR Dedicated Funds (select from drop down list)</t>
  </si>
  <si>
    <t xml:space="preserve"> Permanent Endowment Fund (select from drop down list)</t>
  </si>
  <si>
    <t>Other Funds (select from drop down list)</t>
  </si>
  <si>
    <t>Art IX, Sec 6.10(h), New 100% Federally Funded FTE's (2010-11 GAA)</t>
  </si>
  <si>
    <t xml:space="preserve">Article IX, Section 6.10 (a) (2)   </t>
  </si>
  <si>
    <t>Provides institution additional FTE's without LBB approval: the lesser of fifty FTEs or 110% of FTE cap. You would enter here an additional 10% of FTE cap or 50 FTEs (which ever is less) if necessary</t>
  </si>
  <si>
    <t>TASSCUBO Budget Committee Detail Procedures</t>
  </si>
  <si>
    <t xml:space="preserve">Schedule 1A/1B (Health Related): Other Educational and General Income
1. Source documents:  
a) Gross Tuition (Net tuition plus all waivers and exemptions)
b) E&amp;G Waivers &amp; Exemptions as reported on IFRS.  Do not use AFR because most waivers are not reported on AFR.  Resident, Non-Resident and Hazlewood are broken out separately.
c) Schedule 4-Computation of OASI-‘Other E&amp;G Funds’ amount
d) Schedule 5- Calc. of Retirement Prop. &amp; ORP Differential-‘Other E&amp;G Proportional Contribution’ amount
e) Tuition Rebate Account expenditures/budget
f) Repeated or Excessive hour revenues
g) Texas Public Education Grants (TPEG) set aside amounts 
h) APS011 for Year 1 (Actuals) for GR-Dedicated SGIP (Staff Group Insurance Premiums)
i) Use budget for Year 3 
j) Note: Institutions are allowed to deduct tuition charged when the institution will not receive formula funding for the student or course.  For example, online, out-of-state tuition revenue should not be reported on Sch 1. It should be deposited in a local account (not in the state treasury) since these SCHs are not counted towards formula funding.
2. Revenue included on Schedule 1 is typically deposited in the state treasury. [See Education Code 51.009c: Each of the following shall be accounted for as educational and general funds: (1)  net tuition, special course fees charged under Sections 54.051(e) and (l), lab fees, student teaching fees, organized activity fees, and proceeds from the sale of educational and general equipment ; and (2) hospital and clinic fees received by a state-owned clinical care facility that is operated using general revenue fund appropriations for patient care.]  The most common are:  Tuition, Graduate Differential (Board Authorized Tuition Increases), Lab fees, Repeated or Excessive Hours, Interest on General Funds &amp; Organized Activities (e.g., Nursery, Farm).   
3. Refunds – leave blank.
4. Installment Payment Forfeits—leave blank.
5. Board Authorized Tuition – should be included as part of gross tuition.  It’s then backed out here.  Should tie to Summary of Base Request by MOF for 0704, GAA plus revised receipts.
6. Use actuals on the Tuition Rebate account for first year, estimate year 2 and budget for 3rd year.
7. Use actual transfers of TPEG for first year and estimate current year based on actuals to date.  Use TPEG budget for third year.  TPEG amounts should tie to TPEG strategy in report 3.A.
8. Other Income – report actual/projections/budget as appropriate.  Most common reported are:
a. Interest on local funds in state treasury represents investment earnings deposited to the state institution of higher education’s Fund 02xx appropriations based on their cash balance.  These appropriations hold all unspent revenues collected and required to be deposited in the state treasury related to student tuition and fees.
b. Interest on local funds held in local depositories represents investment earnings posted to E&amp;G related to funds held in a local depository that are, by inclusion in the LAR, considered to be E&amp;G/appropriated funds.
c. Other examples include: Federal land grant endowment, Sale of equipment, Rental of E&amp;G space
9. ‘OASI Applicable to E&amp;G Local Funds Payroll’ must tie to ‘Other E&amp;G Funds’ on Schedule 4.
10. ‘TRS and ORP Proportionality for E&amp;G Funds’ must tie to ‘Other E&amp;G Proportional Contribution’ lines on Schedule 5.
11. SGIP – from APS011 Other E&amp;G (GR-Dedicated) for Year 1.  Project and budget for Years 2-5.  Should tie to SGIP strategy in 3.A. Strategy Request.    
12. Totals for Years 1-3 should tie to 2.B. Summary of Base Request by MOF , ‘Total, All GR Fund-Dedicated’ less any ‘Adjustment to Expended’ amounts.
</t>
  </si>
  <si>
    <t xml:space="preserve">Schedule 4: Computation of OASI
1. Source Documents:
a) Benefits Proportional (APS011) for Year 1 (Actuals) to get Percentages of General Revenue and Other Education and General Funds and to get Total OASI expenditures.
b) E&amp;G OASI expenditures from accounting system for Year 2:
• Current year thru June (E&amp;G accounts only) less accounts for which APS011 does not apply (i.e., E&amp;G THECB accounts).
• Estimate July-August 
c) Budgeted amount for OASI for Year 3 (Budgeted) 
2. Enter the total OASI for Year 1 (Actual), Year 2 (Projected), and Year 3 (Budgeted) years.  Project for Year 4&amp;5.
3. Enter General Revenue and Other Educational and General percentages from APS011 for Year 1 (Actuals).  Project percentages for Years 2-5.  Typically they stay pretty consistent from year to year.  Note: Percentages may vary from Excel calculation and ABEST due to % rounding.  Percentages should be the same as those used in Schedule 5 and Schedule 3 for all years.
4. The total OASI for each year will be multiplied by the proportionality percentage to calculate the allocation of total OASI between General Revenue and Other Educational and General Funds.
5. The amount for “Allocation of Total OASI” for Other Educational and General Funds should be used in Schedule 1A for all years.
6. Grand Total, OASI should tie to APS011 and AFR (Year 1 only).
</t>
  </si>
  <si>
    <t xml:space="preserve">  HRI Patient Income Proportional Contribution </t>
  </si>
  <si>
    <t>Schedule 1B - Helath Related Institution Patient Income</t>
  </si>
  <si>
    <t>Health Related Institutions Patient Income</t>
  </si>
  <si>
    <t>Medical Patient Income</t>
  </si>
  <si>
    <t>Dental Patient Income</t>
  </si>
  <si>
    <t>Other (Itemize)</t>
  </si>
  <si>
    <t xml:space="preserve">         Interest on Funds in Local Depositories</t>
  </si>
  <si>
    <t xml:space="preserve">         Other Operating Revenue</t>
  </si>
  <si>
    <t>Subtotal - Health related Institutions Patient Related Income</t>
  </si>
  <si>
    <t xml:space="preserve">TOTAL, HEALTH RELATED INSTITUTIONS PATIENT RELATED INCOME </t>
  </si>
  <si>
    <t>Health Related Institution Patient Related FTES</t>
  </si>
  <si>
    <t xml:space="preserve">Patient Income is no longer reported in the LAR strategies. </t>
  </si>
  <si>
    <t>Shows the incremental increase IF authorized by joint LBB/Gov Office approval of a request to exceed agency FTE cap.</t>
  </si>
  <si>
    <t>Medical Loans repealed effective 9/1/2015 (Report for FY 2015 only). Dental still applies - report in this line.</t>
  </si>
  <si>
    <t>Schedule 3A/3B/3D:  Group Health Insurance Enrollment Supplemental Schedule (State Institutions)</t>
  </si>
  <si>
    <t>Agency Name:</t>
  </si>
  <si>
    <t xml:space="preserve">GR </t>
  </si>
  <si>
    <t>Sec. I:  Full Time Actives</t>
  </si>
  <si>
    <t>E&amp;G FT Enrollment</t>
  </si>
  <si>
    <t>GR Enrollment</t>
  </si>
  <si>
    <t>GR-D/OEGI Enrollment</t>
  </si>
  <si>
    <t>Total E&amp;G (Check)</t>
  </si>
  <si>
    <t>Local FT Non-E&amp;G</t>
  </si>
  <si>
    <t>1a</t>
  </si>
  <si>
    <t>Employee Only</t>
  </si>
  <si>
    <t>2a</t>
  </si>
  <si>
    <t>Employee &amp; Children</t>
  </si>
  <si>
    <t>3a</t>
  </si>
  <si>
    <t>Employee &amp; Spouse</t>
  </si>
  <si>
    <t>4a</t>
  </si>
  <si>
    <t>Employee &amp; Family</t>
  </si>
  <si>
    <t>5a</t>
  </si>
  <si>
    <t>Eligible, Opt-out</t>
  </si>
  <si>
    <t>6a</t>
  </si>
  <si>
    <t>Eligible, Not Enrolled</t>
  </si>
  <si>
    <t>Sec. II:  Part Time Actives</t>
  </si>
  <si>
    <t>E&amp;G PT Enrollment</t>
  </si>
  <si>
    <t>Total (Check)</t>
  </si>
  <si>
    <t>Local PT Non-E&amp;G</t>
  </si>
  <si>
    <t>1b</t>
  </si>
  <si>
    <t>2b</t>
  </si>
  <si>
    <t>3b</t>
  </si>
  <si>
    <t>4b</t>
  </si>
  <si>
    <t>5b</t>
  </si>
  <si>
    <t>6b</t>
  </si>
  <si>
    <t>Subtotal, Actives:</t>
  </si>
  <si>
    <t>Sec. III:  Full Time Retirees</t>
  </si>
  <si>
    <t>1c</t>
  </si>
  <si>
    <t>2c</t>
  </si>
  <si>
    <t>3c</t>
  </si>
  <si>
    <t>4c</t>
  </si>
  <si>
    <t>5c</t>
  </si>
  <si>
    <t>6c</t>
  </si>
  <si>
    <t>Sec. IV:  Part Time Retirees</t>
  </si>
  <si>
    <t>1d</t>
  </si>
  <si>
    <t>2d</t>
  </si>
  <si>
    <t>3d</t>
  </si>
  <si>
    <t>4d</t>
  </si>
  <si>
    <t>5d</t>
  </si>
  <si>
    <t>6d</t>
  </si>
  <si>
    <t>Subtotal Retirees:</t>
  </si>
  <si>
    <t>Sec. V:  Total Full Time Enrollment</t>
  </si>
  <si>
    <t>1e</t>
  </si>
  <si>
    <t>2e</t>
  </si>
  <si>
    <t>3e</t>
  </si>
  <si>
    <t>4e</t>
  </si>
  <si>
    <t>5e</t>
  </si>
  <si>
    <t>6e</t>
  </si>
  <si>
    <t>Sec. VI:  Total Part Time Enrollment</t>
  </si>
  <si>
    <t>1f</t>
  </si>
  <si>
    <t>2f</t>
  </si>
  <si>
    <t>3f</t>
  </si>
  <si>
    <t>4f</t>
  </si>
  <si>
    <t>5f</t>
  </si>
  <si>
    <t>6f</t>
  </si>
  <si>
    <t>Sec. VII:  TOTAL 
ENROLLMENT</t>
  </si>
  <si>
    <t>1g</t>
  </si>
  <si>
    <t>2g</t>
  </si>
  <si>
    <t>3g</t>
  </si>
  <si>
    <t>4g</t>
  </si>
  <si>
    <t>5g</t>
  </si>
  <si>
    <t>6g</t>
  </si>
  <si>
    <t>Total Enrollment:</t>
  </si>
  <si>
    <t>Grand Total Enrollment:</t>
  </si>
  <si>
    <t>University Name</t>
  </si>
  <si>
    <t>SCHEDULE 7: Personnel</t>
  </si>
  <si>
    <t>PART A</t>
  </si>
  <si>
    <t>FTE POSITIONS</t>
  </si>
  <si>
    <t>Directly Appropriated Funds (Bill Pattern)</t>
  </si>
  <si>
    <t>E&amp;G Faculty Employees</t>
  </si>
  <si>
    <t>E&amp;G Non-Faculty Employees</t>
  </si>
  <si>
    <t>SUBTOTAL, Directly Appropriated Funds</t>
  </si>
  <si>
    <t>Other Appropriated Funds</t>
  </si>
  <si>
    <t>Subtotal, Other Appropriated Funds</t>
  </si>
  <si>
    <t>Subtotal, All Appropriated</t>
  </si>
  <si>
    <t>This row should tie to base recon</t>
  </si>
  <si>
    <t>Non Appropriated Funds Employees</t>
  </si>
  <si>
    <t>Subtotal, Non-Appropriated</t>
  </si>
  <si>
    <t>PART B</t>
  </si>
  <si>
    <t>Personnel Headcount</t>
  </si>
  <si>
    <t>AUF</t>
  </si>
  <si>
    <t>PART C</t>
  </si>
  <si>
    <t>Salaries</t>
  </si>
  <si>
    <t>Subtotal, Other Appropriated Funds Employees</t>
  </si>
  <si>
    <t>Diff from Base Recon</t>
  </si>
  <si>
    <t xml:space="preserve">What LAR Biennium are you preparing the LAR for (enter last year - Ex: 2016-2017 would be 2017)?  </t>
  </si>
  <si>
    <t>Acct. System Record</t>
  </si>
  <si>
    <t>Select fund from drop down menu for other GRD your University may have (i.e. license plate or emerging technology fund).  This information may come in the LAR instructions from the LBB.</t>
  </si>
  <si>
    <t>look at the excess hours instructios</t>
  </si>
  <si>
    <t>Enter actual FY 2020 GR and GR-D proportional percentages reported in the FY 2020 Benefits Proportional by Fund (APS 011) report.</t>
  </si>
  <si>
    <t>Enrollment as of January 1, 2021</t>
  </si>
  <si>
    <t>Adjust to Actual revenues for FY 2019, Budgeted for FY 2020, no adjustment for FY 2021 (should tie to Schedule 1A)</t>
  </si>
  <si>
    <t>FY 19 - Adjust to Actual Revenue (sch 1); FY 20 - Adjust to Expected Revenue (tie running subtotal for appropriations plus revised receipts for 704 and 770 to Schedule 1)</t>
  </si>
  <si>
    <t>adjust to expenditures, for FY 2019, ABEST/USAS Recon, for Budget years, FDAR 670</t>
  </si>
  <si>
    <t>FY 19- GR Dedicated Expenditures per ABEST;  FY 20 Budgeted Exp (These are expenditures!!!!!!!)</t>
  </si>
  <si>
    <t>FY 19 - Adjust to Actual Revenue; FY 20- Adjust to Expected Revenue</t>
  </si>
  <si>
    <t>Adjust to Actual: for FY 19, 4th Quarter ABEST Recon.  Don't include Article 9, sec 6.1 FTE's here</t>
  </si>
  <si>
    <t>The LBB has agreed to remove Parts B and C effective with the 2022-2023 LAR.  These do not need to be completed.</t>
  </si>
  <si>
    <t>Actual 2019</t>
  </si>
  <si>
    <t>Proj  2020</t>
  </si>
  <si>
    <t>Est. 2021</t>
  </si>
  <si>
    <t>Est. 2022</t>
  </si>
  <si>
    <t>Est 2023</t>
  </si>
  <si>
    <t xml:space="preserve">3.) Other E&amp;G Income amounts for fiscal years (CURRENT BIENNIUM (CB) minus 3 through CB minus 1)  (EX: for 2022/23 biennium, it would be 2019 through 2021) tie to the amounts on the Summary of Base Request by Method of Financing. </t>
  </si>
  <si>
    <t xml:space="preserve">Schedule 5: Calculation of Retirement Proportionality &amp; ORP Differential
1. Source documents:
a) Use updated TRS &amp; ORP percentages from "Input Sheet for LAR" tab.
b) Benefits Proportional (APS011) for Year 1 (Actuals) to get Percentages of General Revenue and Other Education and General Funds and Total TRS &amp; ORP expenditures for “Employer Contributions to TRS and ORP” amounts.
c) E&amp;G account expenditures for Year 1 to get Differential.
d) E&amp;G account expenditures for Year 2  to estimate Differential: 
• Current year thru June (E&amp;G accounts only) less THECB accounts.
• Estimate July-August.
e) E&amp;G accts (TRS and ORP obj. codes) for Year 2 to estimate ORP &amp; TRS totals: 
• Current year thru June (E&amp;G accounts only) less THECB accounts.
• Estimate July-August.
f) Budgeted amounts for TRS &amp; ORP total expenditures for Year 3 (Budgeted).  
2. Enter Proportionality Percentages from APS011 (GR-Dedicated).  Project for years 2-5.  Should match Schedule 3 &amp; 4 percentages.  
3. Combine Benefits Proportional APS011 GR-Dedicated amounts for TRS and ORP (Column 5) to get “Other Educational and General Proportional Contribution” for First Year (Actuals).  Project for years 2-5.
4. Divide “Employer Contribution to TRS Retirement Programs” by employer’s share of retirement percentage to get “Gross Educational and General Payroll-Subject to TRS Retirement”. 
5. Divide “Employer Contribution to ORP Retirement Programs” by employer’s share of retirement percentage to get “Gross Educational and General Payroll-Subject to ORP Retirement”.  
6. Use E&amp;G account expenditures, for “Total Differential”.  Project for Years 2-5.  ORP Differential is the institution’s share of retirement benefits between (6.6%) and 8.5% of salary amounts paid to the ORP for eligible employees hired prior to Sept. 1, 1995.
7. Divide “Total Differential” amount by 1.9% all other years to get “Gross Payroll Subject to Differential-ORP”
8. ‘Other E&amp;G Proportional Contribution’ is calculated by adding the ‘Employer Contribution to TRS and ORP Retirement Program’ lines and multiplying by ‘Other E&amp;G Proportional %’.  This total is used on Schedule 1, ‘TRS and ORP Proportionality for E&amp;G Funds’.
</t>
  </si>
  <si>
    <r>
      <t xml:space="preserve">Source Documents: 
a.) Get updated percentages from Schedule 5 instructions.  (Note of Background Information: Participants who were contributing on 08/31/95 (or faculty members contributing in May 1995) receive a 1.31% (.73% in FY09 and .91% in FY10 [obj. code 1956]) General Revenue supplement, which is provided as a line item appropriation to the universities and as an aggregate line tem appropriation to the Coordinating Board for distribution to the community colleges.  Institutions are authorized by not required to continue to use local funds or other sources of funds to provide 1.19% supplement to the 7.31% employer contribution rate for participants who were contributing on 08/31/95 and who received 8.5% during FY94-FY95.  This is why the 1.19% object code 1957 is not included on the Schedule 5, but is reported on the APS011.) 
b.) BPP report for Schedule 5 as of 06/30.  Usually run by the middle of July as of June 30th.  Has to be requested from BPP for the agency/system part.  No numbers are used from this report, but it is used to check for reasonableness.  Amounts on the LAR should be close to the LAR but not exact due to rounding within ABEST.
c.) Benefits Proportionality (APS011) for First Year (Actuals) to get Percentages of General Revenue and Other Education and General Funds for Total TRS/ORP Fd02xx expenditures.
d.) FAMIS Screen 080, E&amp;G account (object code 1956) for First Year to get Differential.
e.) FAMIS Screen 080, E&amp;G accounts (object code 1956) for Second Year to estimated Differential. 
I. Current year thru June (100000-199999 accounts only) less indirect costs/THECB accounts.
II. Estimate July-August based on: taking the YTD thru June expenditures and dividing by 10 and then multiplying by 12 to get an annual amount.
f.) FAMIS screen 080, E&amp;G accounts (object codes 1955 &amp; 1960) for Second Year to estimate ORP &amp; TRS Fd02xx: 
I. Current year thru June (100000-199999 accounts only) less indirect costs/THECB accounts
II. Estimate July-August based on taking the YTD  thru June, dividing by 10 and multiplying by 12 to get an annual amount.
III. Note: the 1955 expenditures include Fd0001 &amp; Fd02xx so you will need to project thru year-end and then multiply by the Fd02xx proportionality.  TRS expenditures are only Fd02xx in FAMIS.  (this is done in the APS011 provided by FMO).
g.) Budgeted amounts for TRS and ORP Fd02xx expenditures for Third Year (Budgeted).
2.) Use Benefits Proportional percentages for “Proportionality Percentage”.
3.) Combine Benefits Proportional Fd02xx amounts for TRS and ORP (Column 5) to get “Other Educational and General Proportional Contribution” for the First Year (Actuals).
4.) Divide TRS Fd02XX amount by FD02XX percentage to get “Employer Contributions to TRS Retirement Programs”.  Then divide by employer’s share of retirement percentage to get “Gross E&amp;G Payroll Subject to TRS Retirement.” (Compare to BPP report for reasonableness).
5.) Divide ORP FdXX02 amount by Fd02XX percentage to get “Employer Contribution to ORP/Retirement Programs”.  Then divide “Employer Contribution to ORP Retirement Programs” by employer’s share of retirement percentage  to get “Gross E&amp;G Payroll – Subject to ORP Retirement”.  (Compare to BPP report for reasonableness).
6.) Use FAMIS Screen 080, E&amp;G account, (obj. code 1956) for “Total Differential”. Project for Years 2-5.
7.) Divide “Total Differential” amount by </t>
    </r>
    <r>
      <rPr>
        <sz val="11"/>
        <rFont val="Calibri"/>
        <family val="2"/>
        <scheme val="minor"/>
      </rPr>
      <t>1.9%</t>
    </r>
    <r>
      <rPr>
        <sz val="11"/>
        <color theme="1"/>
        <rFont val="Calibri"/>
        <family val="2"/>
        <scheme val="minor"/>
      </rPr>
      <t xml:space="preserve"> to get “Gross Payroll Subject to Differential – ORP”
8.) Use f) to calculate Second Year (Estimates). Then follow steps 3 through 5.
9.) Other E&amp;G Funds amount tie to Schedule 1 (plug this total to Schedule 1).
</t>
    </r>
  </si>
  <si>
    <t>1.) Does the amount for "Allocation of Total OASI" for Other E&amp;G equal the Schedule 1A reduction of income for OASI for fiscal years 2019 through 2023?</t>
  </si>
  <si>
    <t>2.) Does the amount "Allocation of OASI" for General Revenue Funds equal the amounts for OASI matching in the annual financial report for 2019 and 2020?</t>
  </si>
  <si>
    <t>Any amounts associated with excessive hours are reported on this line, including the statutory portion (non-resident rate or the $50/sch resident amount)</t>
  </si>
  <si>
    <t xml:space="preserve">******* (FY Prior) &amp; (FY Current) Proportional Percentages are derived by using the (FY Current minus 2) GR amount.
</t>
  </si>
  <si>
    <t>(what used to go in line f. now goes here)</t>
  </si>
  <si>
    <t>No tuition is reported on this line anymore (now reported on line h)</t>
  </si>
  <si>
    <t>What is the TRS contribution rate for the current year?</t>
  </si>
  <si>
    <t>What is the ORP contribution rate for the current year?</t>
  </si>
  <si>
    <t>What is the Gross payroll subject to differential for ORP for the current year ?</t>
  </si>
  <si>
    <t>What was the TRS contribution rate for the prior year?</t>
  </si>
  <si>
    <t>What was the ORP contribution rate for the prior year?</t>
  </si>
  <si>
    <t>What was the gross payroll subject to different for ORP for the prior year?</t>
  </si>
  <si>
    <t>Plus:  Transfer of Funds for Texas Public Education Grants Program and</t>
  </si>
  <si>
    <t xml:space="preserve">                Physician Loans</t>
  </si>
  <si>
    <t>Plus:  Transfer of Funds for 2% for Physician/Dental Loans (Medical Schools)</t>
  </si>
  <si>
    <t>Plus:  Transfer of Funds for Cancellation of Student Loans of Physicians</t>
  </si>
  <si>
    <r>
      <t>Plus:  Organized Activities</t>
    </r>
    <r>
      <rPr>
        <vertAlign val="superscript"/>
        <sz val="10"/>
        <rFont val="Arial"/>
        <family val="2"/>
      </rPr>
      <t>11</t>
    </r>
  </si>
  <si>
    <t>Plus:   Staff Group Insurance Premiums</t>
  </si>
  <si>
    <t>Plus:  Board-authorized Tuition Income</t>
  </si>
  <si>
    <t>Plus:  Tuition Increases Charged to Doctoral Students with Hours in</t>
  </si>
  <si>
    <t>Plus:  Tuition Increases Charged to Undergraduate Students with Excess</t>
  </si>
  <si>
    <t xml:space="preserve">                Hours (TX 61.0595)</t>
  </si>
  <si>
    <t>Plus:  Tuition rebates for certain undergraduates (TX Ed Code Sec 54.0065)</t>
  </si>
  <si>
    <t>Plus:  Tuition for repeated or excessive hours (TX. Educ Code</t>
  </si>
  <si>
    <t>Less:  Tuition Waived for Students 55 Years or Older</t>
  </si>
  <si>
    <t>Less:  Tuition Waived for Texas Grant Recipients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</si>
</sst>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0000"/>
    <numFmt numFmtId="167" formatCode="_(&quot;$&quot;* #,##0_);_(&quot;$&quot;* \(#,##0\);_(&quot;$&quot;* &quot;-&quot;??_);_(@_)"/>
    <numFmt numFmtId="168" formatCode="0.000%"/>
    <numFmt numFmtId="169" formatCode="0000"/>
    <numFmt numFmtId="170" formatCode="0.0000%"/>
    <numFmt numFmtId="171" formatCode="&quot;$&quot;#,##0"/>
    <numFmt numFmtId="172" formatCode="#,##0.0000"/>
    <numFmt numFmtId="173" formatCode="mm/dd/yyyy"/>
    <numFmt numFmtId="174" formatCode="000"/>
    <numFmt numFmtId="175" formatCode="0.000"/>
    <numFmt numFmtId="176" formatCode="0.0%"/>
    <numFmt numFmtId="177" formatCode="#,##0.0_);\(#,##0.0\)"/>
    <numFmt numFmtId="178" formatCode="_(* #,##0.0000_);_(* \(#,##0.0000\);_(* &quot;-&quot;??_);_(@_)"/>
  </numFmts>
  <fonts count="83"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10"/>
      <name val="Arial"/>
      <family val="2"/>
    </font>
    <font>
      <b/>
      <sz val="10"/>
      <name val="Arial"/>
      <family val="2"/>
    </font>
    <font>
      <vertAlign val="superscript"/>
      <sz val="10"/>
      <name val="Arial"/>
      <family val="2"/>
    </font>
    <font>
      <sz val="10"/>
      <color rgb="FFFF0000"/>
      <name val="Arial"/>
      <family val="2"/>
    </font>
    <font>
      <b/>
      <sz val="9"/>
      <color indexed="81"/>
      <name val="Tahoma"/>
      <family val="2"/>
    </font>
    <font>
      <sz val="9"/>
      <color indexed="81"/>
      <name val="Tahoma"/>
      <family val="2"/>
    </font>
    <font>
      <sz val="11"/>
      <color theme="1"/>
      <name val="Calibri"/>
      <family val="2"/>
      <scheme val="minor"/>
    </font>
    <font>
      <sz val="11"/>
      <color rgb="FFFF0000"/>
      <name val="Calibri"/>
      <family val="2"/>
      <scheme val="minor"/>
    </font>
    <font>
      <sz val="10"/>
      <name val="Arial"/>
      <family val="2"/>
    </font>
    <font>
      <b/>
      <sz val="18"/>
      <name val="Arial"/>
      <family val="2"/>
    </font>
    <font>
      <b/>
      <sz val="12"/>
      <name val="Arial"/>
      <family val="2"/>
    </font>
    <font>
      <b/>
      <sz val="16"/>
      <name val="Arial"/>
      <family val="2"/>
    </font>
    <font>
      <sz val="12"/>
      <name val="Arial"/>
      <family val="2"/>
    </font>
    <font>
      <b/>
      <u/>
      <sz val="12"/>
      <name val="Arial"/>
      <family val="2"/>
    </font>
    <font>
      <sz val="14"/>
      <name val="Calibri"/>
      <family val="2"/>
      <scheme val="minor"/>
    </font>
    <font>
      <sz val="14"/>
      <color theme="1"/>
      <name val="Calibri"/>
      <family val="2"/>
      <scheme val="minor"/>
    </font>
    <font>
      <b/>
      <sz val="14"/>
      <name val="Calibri"/>
      <family val="2"/>
      <scheme val="minor"/>
    </font>
    <font>
      <b/>
      <sz val="14"/>
      <color theme="1"/>
      <name val="Calibri"/>
      <family val="2"/>
      <scheme val="minor"/>
    </font>
    <font>
      <b/>
      <u/>
      <sz val="14"/>
      <color theme="1"/>
      <name val="Calibri"/>
      <family val="2"/>
      <scheme val="minor"/>
    </font>
    <font>
      <b/>
      <i/>
      <sz val="10"/>
      <name val="Arial"/>
      <family val="2"/>
    </font>
    <font>
      <b/>
      <i/>
      <sz val="8"/>
      <name val="Arial"/>
      <family val="2"/>
    </font>
    <font>
      <i/>
      <sz val="10"/>
      <name val="Arial"/>
      <family val="2"/>
    </font>
    <font>
      <i/>
      <sz val="8"/>
      <name val="Arial"/>
      <family val="2"/>
    </font>
    <font>
      <b/>
      <i/>
      <sz val="12"/>
      <name val="Arial"/>
      <family val="2"/>
    </font>
    <font>
      <b/>
      <sz val="11"/>
      <name val="Arial"/>
      <family val="2"/>
    </font>
    <font>
      <sz val="8"/>
      <name val="Arial"/>
      <family val="2"/>
    </font>
    <font>
      <b/>
      <sz val="12"/>
      <name val="Courier New"/>
      <family val="3"/>
    </font>
    <font>
      <b/>
      <sz val="8"/>
      <name val="Arial"/>
      <family val="2"/>
    </font>
    <font>
      <b/>
      <sz val="7"/>
      <name val="Arial"/>
      <family val="2"/>
    </font>
    <font>
      <b/>
      <vertAlign val="superscript"/>
      <sz val="8"/>
      <name val="Arial"/>
      <family val="2"/>
    </font>
    <font>
      <vertAlign val="superscript"/>
      <sz val="8"/>
      <name val="Arial"/>
      <family val="2"/>
    </font>
    <font>
      <sz val="9"/>
      <name val="Arial"/>
      <family val="2"/>
    </font>
    <font>
      <sz val="6"/>
      <name val="Arial"/>
      <family val="2"/>
    </font>
    <font>
      <sz val="10"/>
      <name val="Courier New"/>
      <family val="3"/>
    </font>
    <font>
      <b/>
      <sz val="10"/>
      <name val="Courier New"/>
      <family val="3"/>
    </font>
    <font>
      <b/>
      <vertAlign val="superscript"/>
      <sz val="7"/>
      <name val="Arial"/>
      <family val="2"/>
    </font>
    <font>
      <b/>
      <vertAlign val="superscript"/>
      <sz val="10"/>
      <name val="Arial"/>
      <family val="2"/>
    </font>
    <font>
      <b/>
      <sz val="9"/>
      <name val="Arial"/>
      <family val="2"/>
    </font>
    <font>
      <sz val="12"/>
      <name val="Arial"/>
      <family val="2"/>
    </font>
    <font>
      <sz val="13"/>
      <name val="Times New Roman"/>
      <family val="1"/>
    </font>
    <font>
      <sz val="10"/>
      <name val="Times New Roman"/>
      <family val="1"/>
    </font>
    <font>
      <b/>
      <sz val="10"/>
      <name val="Times New Roman"/>
      <family val="1"/>
    </font>
    <font>
      <i/>
      <sz val="10"/>
      <name val="Times New Roman"/>
      <family val="1"/>
    </font>
    <font>
      <b/>
      <sz val="10"/>
      <color rgb="FFFF0000"/>
      <name val="Arial"/>
      <family val="2"/>
    </font>
    <font>
      <b/>
      <sz val="11"/>
      <color rgb="FFFF0000"/>
      <name val="Calibri"/>
      <family val="2"/>
      <scheme val="minor"/>
    </font>
    <font>
      <i/>
      <sz val="10"/>
      <color rgb="FFFF0000"/>
      <name val="Arial"/>
      <family val="2"/>
    </font>
    <font>
      <i/>
      <u/>
      <sz val="10"/>
      <name val="Arial"/>
      <family val="2"/>
    </font>
    <font>
      <sz val="14"/>
      <color rgb="FFFF0000"/>
      <name val="Calibri"/>
      <family val="2"/>
      <scheme val="minor"/>
    </font>
    <font>
      <sz val="11"/>
      <name val="Calibri"/>
      <family val="2"/>
      <scheme val="minor"/>
    </font>
    <font>
      <u/>
      <sz val="11"/>
      <color theme="10"/>
      <name val="Calibri"/>
      <family val="2"/>
      <scheme val="minor"/>
    </font>
    <font>
      <sz val="10"/>
      <color rgb="FFFF0000"/>
      <name val="Times New Roman"/>
      <family val="1"/>
    </font>
    <font>
      <b/>
      <sz val="10"/>
      <color rgb="FFFF0000"/>
      <name val="Times New Roman"/>
      <family val="1"/>
    </font>
    <font>
      <sz val="11"/>
      <name val="Calibri"/>
      <family val="2"/>
    </font>
    <font>
      <sz val="10"/>
      <name val="Arial"/>
      <family val="2"/>
    </font>
    <font>
      <b/>
      <sz val="14"/>
      <name val="Arial"/>
      <family val="2"/>
    </font>
    <font>
      <sz val="14"/>
      <name val="Arial"/>
      <family val="2"/>
    </font>
    <font>
      <b/>
      <sz val="14"/>
      <color indexed="8"/>
      <name val="Arial"/>
      <family val="2"/>
    </font>
    <font>
      <sz val="14"/>
      <color indexed="8"/>
      <name val="Arial"/>
      <family val="2"/>
    </font>
    <font>
      <sz val="13"/>
      <name val="Arial"/>
      <family val="2"/>
    </font>
    <font>
      <b/>
      <sz val="13"/>
      <name val="Arial"/>
      <family val="2"/>
    </font>
    <font>
      <b/>
      <i/>
      <sz val="14"/>
      <name val="Arial"/>
      <family val="2"/>
    </font>
    <font>
      <b/>
      <sz val="12"/>
      <name val="Times New Roman"/>
      <family val="1"/>
    </font>
    <font>
      <b/>
      <sz val="14"/>
      <color indexed="9"/>
      <name val="Arial"/>
      <family val="2"/>
    </font>
    <font>
      <u/>
      <sz val="16"/>
      <name val="Arial"/>
      <family val="2"/>
    </font>
    <font>
      <sz val="12"/>
      <name val="Arial Narrow"/>
      <family val="2"/>
    </font>
    <font>
      <b/>
      <sz val="16"/>
      <name val="Arial Narrow"/>
      <family val="2"/>
    </font>
    <font>
      <b/>
      <sz val="10"/>
      <name val="Arial Narrow"/>
      <family val="2"/>
    </font>
    <font>
      <sz val="10"/>
      <name val="Arial Narrow"/>
      <family val="2"/>
    </font>
    <font>
      <b/>
      <sz val="12"/>
      <name val="Arial Narrow"/>
      <family val="2"/>
    </font>
    <font>
      <b/>
      <u/>
      <sz val="12"/>
      <name val="Arial Narrow"/>
      <family val="2"/>
    </font>
    <font>
      <sz val="11"/>
      <name val="Arial Narrow"/>
      <family val="2"/>
    </font>
    <font>
      <b/>
      <sz val="11"/>
      <name val="Arial Narrow"/>
      <family val="2"/>
    </font>
    <font>
      <b/>
      <sz val="11"/>
      <color rgb="FFFF0000"/>
      <name val="Arial Narrow"/>
      <family val="2"/>
    </font>
    <font>
      <i/>
      <sz val="12"/>
      <name val="Arial Narrow"/>
      <family val="2"/>
    </font>
    <font>
      <sz val="11"/>
      <color rgb="FFFF0000"/>
      <name val="Arial Narrow"/>
      <family val="2"/>
    </font>
    <font>
      <i/>
      <sz val="11"/>
      <color rgb="FFFF0000"/>
      <name val="Arial Narrow"/>
      <family val="2"/>
    </font>
    <font>
      <sz val="12"/>
      <color rgb="FFFF0000"/>
      <name val="Arial Narrow"/>
      <family val="2"/>
    </font>
    <font>
      <i/>
      <sz val="11"/>
      <name val="Arial Narrow"/>
      <family val="2"/>
    </font>
    <font>
      <b/>
      <sz val="12"/>
      <color rgb="FFFF0000"/>
      <name val="Arial Narrow"/>
      <family val="2"/>
    </font>
  </fonts>
  <fills count="28">
    <fill>
      <patternFill patternType="none"/>
    </fill>
    <fill>
      <patternFill patternType="gray125"/>
    </fill>
    <fill>
      <patternFill patternType="solid">
        <fgColor theme="0" tint="-0.14999847407452621"/>
        <bgColor indexed="64"/>
      </patternFill>
    </fill>
    <fill>
      <patternFill patternType="solid">
        <fgColor indexed="13"/>
        <bgColor indexed="64"/>
      </patternFill>
    </fill>
    <fill>
      <patternFill patternType="solid">
        <fgColor theme="0"/>
        <bgColor indexed="64"/>
      </patternFill>
    </fill>
    <fill>
      <patternFill patternType="solid">
        <fgColor theme="0" tint="-0.14996795556505021"/>
        <bgColor indexed="64"/>
      </patternFill>
    </fill>
    <fill>
      <patternFill patternType="solid">
        <fgColor theme="2" tint="-0.24994659260841701"/>
        <bgColor indexed="64"/>
      </patternFill>
    </fill>
    <fill>
      <patternFill patternType="solid">
        <fgColor rgb="FFFF0000"/>
        <bgColor indexed="64"/>
      </patternFill>
    </fill>
    <fill>
      <patternFill patternType="solid">
        <fgColor theme="2" tint="-0.249977111117893"/>
        <bgColor indexed="64"/>
      </patternFill>
    </fill>
    <fill>
      <patternFill patternType="solid">
        <fgColor indexed="9"/>
        <bgColor indexed="64"/>
      </patternFill>
    </fill>
    <fill>
      <patternFill patternType="solid">
        <fgColor indexed="22"/>
        <bgColor indexed="64"/>
      </patternFill>
    </fill>
    <fill>
      <patternFill patternType="solid">
        <fgColor indexed="22"/>
        <bgColor indexed="9"/>
      </patternFill>
    </fill>
    <fill>
      <patternFill patternType="solid">
        <fgColor indexed="22"/>
        <bgColor indexed="22"/>
      </patternFill>
    </fill>
    <fill>
      <patternFill patternType="solid">
        <fgColor indexed="9"/>
        <bgColor indexed="9"/>
      </patternFill>
    </fill>
    <fill>
      <patternFill patternType="solid">
        <fgColor theme="0" tint="-0.249977111117893"/>
        <bgColor indexed="64"/>
      </patternFill>
    </fill>
    <fill>
      <patternFill patternType="solid">
        <fgColor theme="0" tint="-0.249977111117893"/>
        <bgColor indexed="22"/>
      </patternFill>
    </fill>
    <fill>
      <patternFill patternType="solid">
        <fgColor theme="0" tint="-0.249977111117893"/>
        <bgColor indexed="9"/>
      </patternFill>
    </fill>
    <fill>
      <patternFill patternType="solid">
        <fgColor theme="4" tint="0.39997558519241921"/>
        <bgColor indexed="22"/>
      </patternFill>
    </fill>
    <fill>
      <patternFill patternType="solid">
        <fgColor theme="4" tint="0.39997558519241921"/>
        <bgColor indexed="64"/>
      </patternFill>
    </fill>
    <fill>
      <patternFill patternType="solid">
        <fgColor theme="4" tint="0.39997558519241921"/>
        <bgColor indexed="9"/>
      </patternFill>
    </fill>
    <fill>
      <patternFill patternType="solid">
        <fgColor theme="6" tint="0.59996337778862885"/>
        <bgColor indexed="64"/>
      </patternFill>
    </fill>
    <fill>
      <patternFill patternType="solid">
        <fgColor indexed="43"/>
        <bgColor indexed="64"/>
      </patternFill>
    </fill>
    <fill>
      <patternFill patternType="solid">
        <fgColor rgb="FF92D050"/>
        <bgColor indexed="64"/>
      </patternFill>
    </fill>
    <fill>
      <patternFill patternType="solid">
        <fgColor indexed="8"/>
        <bgColor indexed="64"/>
      </patternFill>
    </fill>
    <fill>
      <patternFill patternType="solid">
        <fgColor rgb="FFFFFF00"/>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theme="2" tint="-0.749992370372631"/>
        <bgColor indexed="64"/>
      </patternFill>
    </fill>
  </fills>
  <borders count="10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style="thin">
        <color indexed="64"/>
      </bottom>
      <diagonal/>
    </border>
    <border>
      <left style="medium">
        <color auto="1"/>
      </left>
      <right/>
      <top style="medium">
        <color auto="1"/>
      </top>
      <bottom style="medium">
        <color auto="1"/>
      </bottom>
      <diagonal/>
    </border>
    <border>
      <left style="medium">
        <color auto="1"/>
      </left>
      <right style="medium">
        <color auto="1"/>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dashed">
        <color auto="1"/>
      </left>
      <right style="dashed">
        <color auto="1"/>
      </right>
      <top style="dashed">
        <color auto="1"/>
      </top>
      <bottom style="dashed">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auto="1"/>
      </left>
      <right style="thin">
        <color auto="1"/>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dashed">
        <color auto="1"/>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style="medium">
        <color indexed="64"/>
      </left>
      <right style="dotted">
        <color auto="1"/>
      </right>
      <top style="dotted">
        <color auto="1"/>
      </top>
      <bottom style="dotted">
        <color auto="1"/>
      </bottom>
      <diagonal/>
    </border>
    <border>
      <left style="thin">
        <color indexed="64"/>
      </left>
      <right style="thick">
        <color indexed="64"/>
      </right>
      <top style="thin">
        <color indexed="64"/>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double">
        <color indexed="64"/>
      </right>
      <top/>
      <bottom/>
      <diagonal/>
    </border>
    <border>
      <left style="thin">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dashed">
        <color auto="1"/>
      </left>
      <right/>
      <top style="dashed">
        <color auto="1"/>
      </top>
      <bottom style="dashed">
        <color auto="1"/>
      </bottom>
      <diagonal/>
    </border>
    <border>
      <left/>
      <right/>
      <top style="thin">
        <color indexed="64"/>
      </top>
      <bottom style="dashed">
        <color auto="1"/>
      </bottom>
      <diagonal/>
    </border>
    <border>
      <left/>
      <right/>
      <top style="dashed">
        <color auto="1"/>
      </top>
      <bottom style="dashed">
        <color auto="1"/>
      </bottom>
      <diagonal/>
    </border>
    <border>
      <left/>
      <right/>
      <top style="dashed">
        <color auto="1"/>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style="thin">
        <color indexed="64"/>
      </right>
      <top style="thin">
        <color indexed="64"/>
      </top>
      <bottom/>
      <diagonal/>
    </border>
  </borders>
  <cellStyleXfs count="24">
    <xf numFmtId="0" fontId="0"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42" fillId="0" borderId="0"/>
    <xf numFmtId="43" fontId="43" fillId="0" borderId="0" applyFont="0" applyFill="0" applyBorder="0" applyAlignment="0" applyProtection="0"/>
    <xf numFmtId="44" fontId="43" fillId="0" borderId="0" applyFont="0" applyFill="0" applyBorder="0" applyAlignment="0" applyProtection="0"/>
    <xf numFmtId="0" fontId="16" fillId="0" borderId="0"/>
    <xf numFmtId="0" fontId="53"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7" fillId="0" borderId="0"/>
    <xf numFmtId="9" fontId="10" fillId="0" borderId="0" applyFont="0" applyFill="0" applyBorder="0" applyAlignment="0" applyProtection="0"/>
    <xf numFmtId="0" fontId="68" fillId="0" borderId="0"/>
    <xf numFmtId="43" fontId="68" fillId="0" borderId="0" applyFont="0" applyFill="0" applyBorder="0" applyAlignment="0" applyProtection="0"/>
    <xf numFmtId="44" fontId="68" fillId="0" borderId="0" applyFont="0" applyFill="0" applyBorder="0" applyAlignment="0" applyProtection="0"/>
  </cellStyleXfs>
  <cellXfs count="864">
    <xf numFmtId="0" fontId="0" fillId="0" borderId="0" xfId="0"/>
    <xf numFmtId="0" fontId="4" fillId="0" borderId="0" xfId="1" applyFill="1"/>
    <xf numFmtId="0" fontId="4" fillId="0" borderId="0" xfId="1"/>
    <xf numFmtId="37" fontId="4" fillId="0" borderId="0" xfId="1" applyNumberFormat="1"/>
    <xf numFmtId="37" fontId="4" fillId="0" borderId="0" xfId="1" applyNumberFormat="1" applyFill="1"/>
    <xf numFmtId="0" fontId="4" fillId="3" borderId="0" xfId="1" applyFill="1"/>
    <xf numFmtId="164" fontId="0" fillId="4" borderId="14" xfId="3" applyNumberFormat="1" applyFont="1" applyFill="1" applyBorder="1"/>
    <xf numFmtId="0" fontId="0" fillId="4" borderId="11" xfId="0" applyFill="1" applyBorder="1" applyAlignment="1"/>
    <xf numFmtId="0" fontId="1" fillId="8" borderId="21" xfId="0" applyFont="1" applyFill="1" applyBorder="1" applyAlignment="1">
      <alignment horizontal="center" vertical="center" wrapText="1"/>
    </xf>
    <xf numFmtId="164" fontId="0" fillId="2" borderId="0" xfId="3" applyNumberFormat="1" applyFont="1" applyFill="1" applyBorder="1"/>
    <xf numFmtId="164" fontId="5" fillId="2" borderId="0" xfId="3" applyNumberFormat="1" applyFont="1" applyFill="1" applyBorder="1"/>
    <xf numFmtId="0" fontId="0" fillId="2" borderId="0" xfId="0" applyFill="1"/>
    <xf numFmtId="0" fontId="2" fillId="2" borderId="0" xfId="0" applyFont="1" applyFill="1"/>
    <xf numFmtId="0" fontId="0" fillId="2" borderId="12" xfId="0" applyFill="1" applyBorder="1"/>
    <xf numFmtId="0" fontId="0" fillId="2" borderId="23" xfId="0" applyFill="1" applyBorder="1"/>
    <xf numFmtId="0" fontId="3" fillId="2" borderId="0" xfId="0" applyFont="1" applyFill="1" applyBorder="1"/>
    <xf numFmtId="0" fontId="3" fillId="2" borderId="24" xfId="0" applyFont="1" applyFill="1" applyBorder="1"/>
    <xf numFmtId="0" fontId="4" fillId="7" borderId="0" xfId="1" applyFill="1"/>
    <xf numFmtId="37" fontId="4" fillId="2" borderId="0" xfId="1" applyNumberFormat="1" applyFill="1"/>
    <xf numFmtId="0" fontId="16" fillId="2" borderId="0" xfId="6" applyFont="1" applyFill="1"/>
    <xf numFmtId="167" fontId="19" fillId="2" borderId="14" xfId="3" applyNumberFormat="1" applyFont="1" applyFill="1" applyBorder="1"/>
    <xf numFmtId="3" fontId="18" fillId="2" borderId="0" xfId="6" applyNumberFormat="1" applyFont="1" applyFill="1"/>
    <xf numFmtId="10" fontId="18" fillId="2" borderId="0" xfId="7" applyNumberFormat="1" applyFont="1" applyFill="1"/>
    <xf numFmtId="0" fontId="18" fillId="2" borderId="0" xfId="6" applyFont="1" applyFill="1"/>
    <xf numFmtId="4" fontId="18" fillId="2" borderId="0" xfId="6" applyNumberFormat="1" applyFont="1" applyFill="1"/>
    <xf numFmtId="43" fontId="19" fillId="4" borderId="14" xfId="3" applyNumberFormat="1" applyFont="1" applyFill="1" applyBorder="1"/>
    <xf numFmtId="42" fontId="18" fillId="2" borderId="0" xfId="7" applyNumberFormat="1" applyFont="1" applyFill="1"/>
    <xf numFmtId="0" fontId="16" fillId="2" borderId="0" xfId="6" applyFont="1" applyFill="1" applyAlignment="1">
      <alignment horizontal="center"/>
    </xf>
    <xf numFmtId="0" fontId="18" fillId="2" borderId="0" xfId="6" applyFont="1" applyFill="1" applyAlignment="1">
      <alignment horizontal="center"/>
    </xf>
    <xf numFmtId="4" fontId="18" fillId="2" borderId="0" xfId="6" applyNumberFormat="1" applyFont="1" applyFill="1" applyAlignment="1">
      <alignment horizontal="center"/>
    </xf>
    <xf numFmtId="39" fontId="18" fillId="2" borderId="0" xfId="6" applyNumberFormat="1" applyFont="1" applyFill="1"/>
    <xf numFmtId="37" fontId="18" fillId="2" borderId="0" xfId="6" applyNumberFormat="1" applyFont="1" applyFill="1"/>
    <xf numFmtId="166" fontId="18" fillId="2" borderId="0" xfId="6" applyNumberFormat="1" applyFont="1" applyFill="1"/>
    <xf numFmtId="39" fontId="18" fillId="2" borderId="0" xfId="7" applyNumberFormat="1" applyFont="1" applyFill="1"/>
    <xf numFmtId="166" fontId="18" fillId="2" borderId="0" xfId="7" applyNumberFormat="1" applyFont="1" applyFill="1"/>
    <xf numFmtId="4" fontId="18" fillId="2" borderId="0" xfId="7" applyNumberFormat="1" applyFont="1" applyFill="1"/>
    <xf numFmtId="43" fontId="18" fillId="2" borderId="0" xfId="8" applyFont="1" applyFill="1"/>
    <xf numFmtId="10" fontId="18" fillId="2" borderId="26" xfId="6" applyNumberFormat="1" applyFont="1" applyFill="1" applyBorder="1"/>
    <xf numFmtId="167" fontId="18" fillId="2" borderId="27" xfId="9" applyNumberFormat="1" applyFont="1" applyFill="1" applyBorder="1"/>
    <xf numFmtId="0" fontId="12" fillId="2" borderId="0" xfId="6" applyFill="1" applyAlignment="1">
      <alignment horizontal="right"/>
    </xf>
    <xf numFmtId="37" fontId="20" fillId="2" borderId="0" xfId="6" applyNumberFormat="1" applyFont="1" applyFill="1" applyAlignment="1">
      <alignment horizontal="right"/>
    </xf>
    <xf numFmtId="0" fontId="5" fillId="2" borderId="0" xfId="6" applyFont="1" applyFill="1" applyAlignment="1">
      <alignment horizontal="centerContinuous"/>
    </xf>
    <xf numFmtId="0" fontId="12" fillId="2" borderId="0" xfId="6" applyFill="1"/>
    <xf numFmtId="0" fontId="14" fillId="2" borderId="0" xfId="6" applyFont="1" applyFill="1" applyAlignment="1">
      <alignment horizontal="centerContinuous"/>
    </xf>
    <xf numFmtId="0" fontId="12" fillId="2" borderId="0" xfId="6" applyFill="1" applyAlignment="1">
      <alignment horizontal="centerContinuous"/>
    </xf>
    <xf numFmtId="0" fontId="16" fillId="2" borderId="0" xfId="6" applyFont="1" applyFill="1" applyAlignment="1">
      <alignment horizontal="left" vertical="top"/>
    </xf>
    <xf numFmtId="0" fontId="16" fillId="2" borderId="0" xfId="6" applyFont="1" applyFill="1" applyAlignment="1">
      <alignment horizontal="centerContinuous"/>
    </xf>
    <xf numFmtId="14" fontId="16" fillId="2" borderId="0" xfId="6" applyNumberFormat="1" applyFont="1" applyFill="1"/>
    <xf numFmtId="0" fontId="14" fillId="2" borderId="0" xfId="6" applyFont="1" applyFill="1" applyAlignment="1">
      <alignment horizontal="center"/>
    </xf>
    <xf numFmtId="0" fontId="14" fillId="2" borderId="0" xfId="6" applyFont="1" applyFill="1" applyAlignment="1"/>
    <xf numFmtId="0" fontId="14" fillId="2" borderId="7" xfId="6" applyFont="1" applyFill="1" applyBorder="1" applyAlignment="1">
      <alignment horizontal="center"/>
    </xf>
    <xf numFmtId="37" fontId="12" fillId="2" borderId="0" xfId="6" applyNumberFormat="1" applyFill="1"/>
    <xf numFmtId="0" fontId="4" fillId="2" borderId="0" xfId="1" applyFill="1"/>
    <xf numFmtId="0" fontId="5" fillId="2" borderId="0" xfId="6" applyFont="1" applyFill="1" applyBorder="1" applyAlignment="1">
      <alignment horizontal="centerContinuous"/>
    </xf>
    <xf numFmtId="0" fontId="13" fillId="2" borderId="0" xfId="6" applyFont="1" applyFill="1" applyBorder="1" applyAlignment="1">
      <alignment horizontal="centerContinuous"/>
    </xf>
    <xf numFmtId="0" fontId="15" fillId="2" borderId="0" xfId="6" applyFont="1" applyFill="1" applyBorder="1" applyAlignment="1">
      <alignment horizontal="centerContinuous"/>
    </xf>
    <xf numFmtId="0" fontId="16" fillId="2" borderId="0" xfId="6" applyFont="1" applyFill="1" applyBorder="1"/>
    <xf numFmtId="0" fontId="14" fillId="2" borderId="0" xfId="6" applyFont="1" applyFill="1" applyBorder="1" applyAlignment="1">
      <alignment horizontal="left" vertical="top"/>
    </xf>
    <xf numFmtId="0" fontId="14" fillId="2" borderId="0" xfId="6" applyFont="1" applyFill="1" applyBorder="1" applyAlignment="1">
      <alignment horizontal="right"/>
    </xf>
    <xf numFmtId="0" fontId="18" fillId="2" borderId="0" xfId="6" applyFont="1" applyFill="1" applyBorder="1"/>
    <xf numFmtId="0" fontId="5" fillId="2" borderId="0" xfId="1" applyFont="1" applyFill="1" applyAlignment="1">
      <alignment horizontal="left"/>
    </xf>
    <xf numFmtId="14" fontId="4" fillId="2" borderId="0" xfId="1" applyNumberFormat="1" applyFill="1"/>
    <xf numFmtId="0" fontId="4" fillId="2" borderId="0" xfId="1" applyFont="1" applyFill="1" applyAlignment="1">
      <alignment horizontal="center"/>
    </xf>
    <xf numFmtId="0" fontId="4" fillId="2" borderId="0" xfId="1" applyFont="1" applyFill="1"/>
    <xf numFmtId="3" fontId="4" fillId="2" borderId="0" xfId="1" applyNumberFormat="1" applyFill="1"/>
    <xf numFmtId="0" fontId="19" fillId="2" borderId="0" xfId="0" applyFont="1" applyFill="1"/>
    <xf numFmtId="43" fontId="19" fillId="2" borderId="0" xfId="3" applyFont="1" applyFill="1"/>
    <xf numFmtId="0" fontId="19" fillId="2" borderId="0" xfId="0" applyFont="1" applyFill="1" applyAlignment="1">
      <alignment horizontal="center"/>
    </xf>
    <xf numFmtId="43" fontId="19" fillId="2" borderId="0" xfId="3" applyFont="1" applyFill="1" applyAlignment="1">
      <alignment horizontal="center"/>
    </xf>
    <xf numFmtId="3" fontId="19" fillId="2" borderId="0" xfId="0" applyNumberFormat="1" applyFont="1" applyFill="1"/>
    <xf numFmtId="0" fontId="18" fillId="2" borderId="0" xfId="0" applyFont="1" applyFill="1"/>
    <xf numFmtId="0" fontId="18" fillId="2" borderId="0" xfId="6" applyFont="1" applyFill="1" applyAlignment="1">
      <alignment horizontal="right"/>
    </xf>
    <xf numFmtId="43" fontId="19" fillId="2" borderId="14" xfId="5" applyNumberFormat="1" applyFont="1" applyFill="1" applyBorder="1"/>
    <xf numFmtId="43" fontId="19" fillId="2" borderId="14" xfId="3" applyNumberFormat="1" applyFont="1" applyFill="1" applyBorder="1"/>
    <xf numFmtId="37" fontId="4" fillId="2" borderId="0" xfId="6" applyNumberFormat="1" applyFont="1" applyFill="1"/>
    <xf numFmtId="0" fontId="21" fillId="2" borderId="0" xfId="0" applyFont="1" applyFill="1" applyAlignment="1">
      <alignment horizontal="right"/>
    </xf>
    <xf numFmtId="14" fontId="21" fillId="2" borderId="0" xfId="3" applyNumberFormat="1" applyFont="1" applyFill="1" applyAlignment="1">
      <alignment horizontal="left"/>
    </xf>
    <xf numFmtId="0" fontId="21" fillId="2" borderId="0" xfId="0" applyFont="1" applyFill="1"/>
    <xf numFmtId="0" fontId="21" fillId="2" borderId="0" xfId="0" applyFont="1" applyFill="1" applyAlignment="1">
      <alignment horizontal="left" vertical="top"/>
    </xf>
    <xf numFmtId="0" fontId="11" fillId="4" borderId="11" xfId="0" applyFont="1" applyFill="1" applyBorder="1" applyAlignment="1">
      <alignment horizontal="center" vertical="center"/>
    </xf>
    <xf numFmtId="0" fontId="0" fillId="2" borderId="0" xfId="0" applyFill="1" applyBorder="1"/>
    <xf numFmtId="0" fontId="2" fillId="2" borderId="29" xfId="0" applyFont="1" applyFill="1" applyBorder="1"/>
    <xf numFmtId="0" fontId="0" fillId="2" borderId="30" xfId="0" applyFill="1" applyBorder="1"/>
    <xf numFmtId="0" fontId="0" fillId="2" borderId="31" xfId="0" applyFill="1" applyBorder="1"/>
    <xf numFmtId="0" fontId="0" fillId="2" borderId="32" xfId="0" applyFill="1" applyBorder="1"/>
    <xf numFmtId="10" fontId="0" fillId="4" borderId="33" xfId="0" applyNumberFormat="1" applyFill="1" applyBorder="1" applyAlignment="1">
      <alignment horizontal="center" vertical="center" wrapText="1"/>
    </xf>
    <xf numFmtId="0" fontId="0" fillId="4" borderId="34" xfId="0" applyFill="1" applyBorder="1" applyAlignment="1">
      <alignment horizontal="center" vertical="center" wrapText="1"/>
    </xf>
    <xf numFmtId="0" fontId="0" fillId="2" borderId="35" xfId="0" applyFill="1" applyBorder="1"/>
    <xf numFmtId="0" fontId="0" fillId="2" borderId="36" xfId="0" applyFill="1" applyBorder="1"/>
    <xf numFmtId="0" fontId="0" fillId="2" borderId="37" xfId="0" applyFill="1" applyBorder="1"/>
    <xf numFmtId="0" fontId="0" fillId="4" borderId="38" xfId="0" applyFill="1" applyBorder="1" applyAlignment="1">
      <alignment horizontal="center" vertical="center" wrapText="1"/>
    </xf>
    <xf numFmtId="0" fontId="0" fillId="2" borderId="29" xfId="0" applyFont="1" applyFill="1" applyBorder="1"/>
    <xf numFmtId="0" fontId="0" fillId="2" borderId="39" xfId="0" applyFill="1" applyBorder="1"/>
    <xf numFmtId="0" fontId="0" fillId="2" borderId="40" xfId="0" applyFill="1" applyBorder="1"/>
    <xf numFmtId="0" fontId="3" fillId="2" borderId="41" xfId="0" applyFont="1" applyFill="1" applyBorder="1"/>
    <xf numFmtId="14" fontId="0" fillId="4" borderId="34" xfId="0" applyNumberFormat="1" applyFill="1" applyBorder="1" applyAlignment="1" applyProtection="1">
      <alignment horizontal="center" vertical="center" wrapText="1"/>
    </xf>
    <xf numFmtId="0" fontId="5" fillId="2" borderId="0" xfId="0" applyFont="1" applyFill="1" applyAlignment="1">
      <alignment horizontal="center"/>
    </xf>
    <xf numFmtId="0" fontId="5" fillId="2" borderId="0" xfId="0" applyFont="1" applyFill="1"/>
    <xf numFmtId="164" fontId="5" fillId="2" borderId="0" xfId="3" applyNumberFormat="1" applyFont="1" applyFill="1"/>
    <xf numFmtId="164" fontId="0" fillId="4" borderId="43" xfId="3" applyNumberFormat="1" applyFont="1" applyFill="1" applyBorder="1"/>
    <xf numFmtId="164" fontId="0" fillId="4" borderId="44" xfId="3" applyNumberFormat="1" applyFont="1" applyFill="1" applyBorder="1"/>
    <xf numFmtId="164" fontId="0" fillId="4" borderId="45" xfId="3" applyNumberFormat="1" applyFont="1" applyFill="1" applyBorder="1"/>
    <xf numFmtId="164" fontId="24" fillId="2" borderId="0" xfId="3" applyNumberFormat="1" applyFont="1" applyFill="1" applyBorder="1"/>
    <xf numFmtId="168" fontId="0" fillId="4" borderId="46" xfId="0" applyNumberFormat="1" applyFill="1" applyBorder="1" applyAlignment="1">
      <alignment horizontal="center" vertical="center" wrapText="1"/>
    </xf>
    <xf numFmtId="0" fontId="0" fillId="9" borderId="2" xfId="0" applyFill="1" applyBorder="1" applyProtection="1"/>
    <xf numFmtId="0" fontId="0" fillId="0" borderId="2" xfId="0" applyBorder="1" applyProtection="1"/>
    <xf numFmtId="0" fontId="0" fillId="0" borderId="0" xfId="0" applyProtection="1"/>
    <xf numFmtId="0" fontId="0" fillId="9" borderId="0" xfId="0" applyFill="1" applyProtection="1"/>
    <xf numFmtId="0" fontId="4" fillId="9" borderId="0" xfId="0" applyFont="1" applyFill="1" applyAlignment="1" applyProtection="1">
      <alignment horizontal="center"/>
    </xf>
    <xf numFmtId="0" fontId="5" fillId="0" borderId="0" xfId="0" applyFont="1" applyAlignment="1" applyProtection="1">
      <alignment horizontal="left"/>
    </xf>
    <xf numFmtId="0" fontId="0" fillId="9" borderId="7" xfId="0" applyFill="1" applyBorder="1" applyProtection="1"/>
    <xf numFmtId="2" fontId="0" fillId="9" borderId="0" xfId="0" applyNumberFormat="1" applyFill="1" applyProtection="1"/>
    <xf numFmtId="0" fontId="0" fillId="9" borderId="0" xfId="0" applyFill="1" applyBorder="1" applyProtection="1"/>
    <xf numFmtId="0" fontId="29" fillId="9" borderId="1" xfId="0" applyFont="1" applyFill="1" applyBorder="1" applyProtection="1"/>
    <xf numFmtId="0" fontId="0" fillId="9" borderId="3" xfId="0" applyFill="1" applyBorder="1" applyProtection="1"/>
    <xf numFmtId="2" fontId="29" fillId="9" borderId="1" xfId="0" applyNumberFormat="1" applyFont="1" applyFill="1" applyBorder="1" applyProtection="1"/>
    <xf numFmtId="2" fontId="0" fillId="9" borderId="2" xfId="0" applyNumberFormat="1" applyFill="1" applyBorder="1" applyProtection="1"/>
    <xf numFmtId="0" fontId="30" fillId="9" borderId="0" xfId="0" applyFont="1" applyFill="1" applyProtection="1"/>
    <xf numFmtId="0" fontId="16" fillId="9" borderId="0" xfId="0" applyFont="1" applyFill="1" applyProtection="1"/>
    <xf numFmtId="2" fontId="16" fillId="9" borderId="0" xfId="0" applyNumberFormat="1" applyFont="1" applyFill="1" applyProtection="1"/>
    <xf numFmtId="0" fontId="0" fillId="9" borderId="0" xfId="0" applyFill="1" applyAlignment="1" applyProtection="1">
      <alignment vertical="center"/>
    </xf>
    <xf numFmtId="0" fontId="31" fillId="10" borderId="50" xfId="0" applyFont="1" applyFill="1" applyBorder="1" applyAlignment="1" applyProtection="1">
      <alignment horizontal="center" vertical="center"/>
    </xf>
    <xf numFmtId="0" fontId="5" fillId="9" borderId="0" xfId="0" applyFont="1" applyFill="1" applyAlignment="1" applyProtection="1">
      <alignment vertical="center"/>
    </xf>
    <xf numFmtId="2" fontId="32" fillId="9" borderId="0" xfId="0" applyNumberFormat="1" applyFont="1" applyFill="1" applyBorder="1" applyAlignment="1" applyProtection="1">
      <alignment horizontal="centerContinuous" vertical="center"/>
    </xf>
    <xf numFmtId="2" fontId="31" fillId="10" borderId="51" xfId="0" applyNumberFormat="1" applyFont="1" applyFill="1" applyBorder="1" applyAlignment="1" applyProtection="1">
      <alignment horizontal="centerContinuous" vertical="center"/>
    </xf>
    <xf numFmtId="0" fontId="0" fillId="10" borderId="50" xfId="0" applyFill="1" applyBorder="1" applyAlignment="1" applyProtection="1">
      <alignment horizontal="centerContinuous"/>
    </xf>
    <xf numFmtId="0" fontId="5" fillId="9" borderId="0" xfId="0" applyFont="1" applyFill="1" applyAlignment="1" applyProtection="1">
      <alignment horizontal="center"/>
    </xf>
    <xf numFmtId="2" fontId="32" fillId="9" borderId="0" xfId="0" applyNumberFormat="1" applyFont="1" applyFill="1" applyBorder="1" applyAlignment="1" applyProtection="1">
      <alignment horizontal="centerContinuous"/>
    </xf>
    <xf numFmtId="0" fontId="5" fillId="9" borderId="0" xfId="0" applyFont="1" applyFill="1" applyProtection="1"/>
    <xf numFmtId="0" fontId="31" fillId="9" borderId="0" xfId="0" applyFont="1" applyFill="1" applyProtection="1"/>
    <xf numFmtId="0" fontId="0" fillId="9" borderId="12" xfId="0" applyFill="1" applyBorder="1" applyProtection="1"/>
    <xf numFmtId="2" fontId="0" fillId="9" borderId="65" xfId="0" applyNumberFormat="1" applyFill="1" applyBorder="1" applyProtection="1"/>
    <xf numFmtId="0" fontId="0" fillId="9" borderId="23" xfId="0" applyFill="1" applyBorder="1" applyProtection="1"/>
    <xf numFmtId="0" fontId="29" fillId="9" borderId="68" xfId="0" applyFont="1" applyFill="1" applyBorder="1" applyProtection="1"/>
    <xf numFmtId="4" fontId="0" fillId="9" borderId="0" xfId="0" applyNumberFormat="1" applyFill="1" applyBorder="1" applyProtection="1"/>
    <xf numFmtId="2" fontId="0" fillId="9" borderId="0" xfId="0" applyNumberFormat="1" applyFill="1" applyBorder="1" applyProtection="1"/>
    <xf numFmtId="0" fontId="29" fillId="9" borderId="23" xfId="0" applyFont="1" applyFill="1" applyBorder="1" applyProtection="1"/>
    <xf numFmtId="170" fontId="0" fillId="9" borderId="0" xfId="0" applyNumberFormat="1" applyFill="1" applyBorder="1" applyProtection="1"/>
    <xf numFmtId="166" fontId="0" fillId="9" borderId="0" xfId="0" applyNumberFormat="1" applyFill="1" applyBorder="1" applyProtection="1"/>
    <xf numFmtId="166" fontId="35" fillId="9" borderId="0" xfId="0" applyNumberFormat="1" applyFont="1" applyFill="1" applyBorder="1" applyAlignment="1" applyProtection="1">
      <alignment horizontal="center"/>
    </xf>
    <xf numFmtId="0" fontId="29" fillId="9" borderId="0" xfId="0" applyFont="1" applyFill="1" applyBorder="1" applyProtection="1"/>
    <xf numFmtId="4" fontId="0" fillId="9" borderId="0" xfId="0" applyNumberFormat="1" applyFill="1" applyBorder="1" applyAlignment="1" applyProtection="1">
      <alignment horizontal="centerContinuous"/>
    </xf>
    <xf numFmtId="4" fontId="0" fillId="9" borderId="0" xfId="0" applyNumberFormat="1" applyFill="1" applyProtection="1"/>
    <xf numFmtId="4" fontId="0" fillId="0" borderId="0" xfId="0" applyNumberFormat="1" applyProtection="1"/>
    <xf numFmtId="4" fontId="31" fillId="9" borderId="0" xfId="0" applyNumberFormat="1" applyFont="1" applyFill="1" applyBorder="1" applyAlignment="1" applyProtection="1">
      <alignment horizontal="right"/>
    </xf>
    <xf numFmtId="170" fontId="5" fillId="9" borderId="0" xfId="0" applyNumberFormat="1" applyFont="1" applyFill="1" applyBorder="1" applyAlignment="1" applyProtection="1">
      <alignment horizontal="centerContinuous"/>
    </xf>
    <xf numFmtId="0" fontId="31" fillId="9" borderId="0" xfId="0" applyFont="1" applyFill="1" applyBorder="1" applyProtection="1"/>
    <xf numFmtId="0" fontId="29" fillId="9" borderId="12" xfId="0" applyFont="1" applyFill="1" applyBorder="1" applyProtection="1"/>
    <xf numFmtId="0" fontId="31" fillId="9" borderId="12" xfId="0" applyFont="1" applyFill="1" applyBorder="1" applyAlignment="1" applyProtection="1">
      <alignment horizontal="right"/>
    </xf>
    <xf numFmtId="4" fontId="0" fillId="0" borderId="12" xfId="0" applyNumberFormat="1" applyBorder="1" applyAlignment="1" applyProtection="1"/>
    <xf numFmtId="170" fontId="5" fillId="9" borderId="12" xfId="0" applyNumberFormat="1" applyFont="1" applyFill="1" applyBorder="1" applyAlignment="1" applyProtection="1">
      <alignment horizontal="centerContinuous"/>
    </xf>
    <xf numFmtId="0" fontId="0" fillId="9" borderId="13" xfId="0" applyFill="1" applyBorder="1" applyProtection="1"/>
    <xf numFmtId="0" fontId="31" fillId="9" borderId="0" xfId="0" applyFont="1" applyFill="1" applyBorder="1" applyAlignment="1" applyProtection="1">
      <alignment horizontal="right"/>
    </xf>
    <xf numFmtId="0" fontId="0" fillId="9" borderId="0" xfId="0" applyFill="1" applyBorder="1" applyAlignment="1" applyProtection="1"/>
    <xf numFmtId="0" fontId="26" fillId="9" borderId="67" xfId="0" applyFont="1" applyFill="1" applyBorder="1" applyProtection="1"/>
    <xf numFmtId="0" fontId="0" fillId="9" borderId="67" xfId="0" applyFill="1" applyBorder="1" applyProtection="1"/>
    <xf numFmtId="0" fontId="31" fillId="9" borderId="67" xfId="0" applyFont="1" applyFill="1" applyBorder="1" applyAlignment="1" applyProtection="1">
      <alignment horizontal="right"/>
    </xf>
    <xf numFmtId="0" fontId="0" fillId="9" borderId="67" xfId="0" applyFill="1" applyBorder="1" applyAlignment="1" applyProtection="1"/>
    <xf numFmtId="170" fontId="5" fillId="9" borderId="67" xfId="0" applyNumberFormat="1" applyFont="1" applyFill="1" applyBorder="1" applyAlignment="1" applyProtection="1">
      <alignment horizontal="centerContinuous"/>
    </xf>
    <xf numFmtId="0" fontId="4" fillId="9" borderId="0" xfId="0" applyFont="1" applyFill="1" applyBorder="1" applyProtection="1"/>
    <xf numFmtId="166" fontId="0" fillId="9" borderId="0" xfId="0" applyNumberFormat="1" applyFill="1" applyBorder="1" applyAlignment="1" applyProtection="1">
      <alignment horizontal="center"/>
    </xf>
    <xf numFmtId="0" fontId="0" fillId="9" borderId="0" xfId="0" applyFill="1" applyAlignment="1" applyProtection="1">
      <alignment horizontal="center"/>
    </xf>
    <xf numFmtId="166" fontId="0" fillId="9" borderId="0" xfId="0" applyNumberFormat="1" applyFill="1" applyBorder="1" applyAlignment="1" applyProtection="1">
      <alignment horizontal="centerContinuous"/>
    </xf>
    <xf numFmtId="9" fontId="5" fillId="0" borderId="0" xfId="0" applyNumberFormat="1" applyFont="1" applyBorder="1" applyAlignment="1" applyProtection="1"/>
    <xf numFmtId="0" fontId="35" fillId="9" borderId="0" xfId="0" applyFont="1" applyFill="1" applyProtection="1"/>
    <xf numFmtId="0" fontId="36" fillId="9" borderId="0" xfId="0" applyFont="1" applyFill="1" applyProtection="1"/>
    <xf numFmtId="0" fontId="31" fillId="9" borderId="0" xfId="0" applyFont="1" applyFill="1" applyAlignment="1" applyProtection="1">
      <alignment horizontal="center" vertical="top"/>
    </xf>
    <xf numFmtId="10" fontId="5" fillId="9" borderId="0" xfId="0" applyNumberFormat="1" applyFont="1" applyFill="1" applyBorder="1" applyAlignment="1" applyProtection="1">
      <alignment horizontal="centerContinuous"/>
    </xf>
    <xf numFmtId="0" fontId="36" fillId="9" borderId="12" xfId="0" applyFont="1" applyFill="1" applyBorder="1" applyAlignment="1" applyProtection="1">
      <alignment vertical="top"/>
    </xf>
    <xf numFmtId="2" fontId="0" fillId="9" borderId="12" xfId="0" applyNumberFormat="1" applyFill="1" applyBorder="1" applyProtection="1"/>
    <xf numFmtId="0" fontId="38" fillId="9" borderId="0" xfId="0" applyFont="1" applyFill="1" applyAlignment="1" applyProtection="1">
      <alignment vertical="center"/>
    </xf>
    <xf numFmtId="0" fontId="5" fillId="9" borderId="0" xfId="0" applyFont="1" applyFill="1" applyAlignment="1" applyProtection="1">
      <alignment vertical="top"/>
    </xf>
    <xf numFmtId="0" fontId="4" fillId="9" borderId="0" xfId="0" applyFont="1" applyFill="1" applyProtection="1"/>
    <xf numFmtId="4" fontId="4" fillId="9" borderId="0" xfId="0" applyNumberFormat="1" applyFont="1" applyFill="1" applyProtection="1"/>
    <xf numFmtId="0" fontId="32" fillId="10" borderId="75" xfId="0" applyFont="1" applyFill="1" applyBorder="1" applyAlignment="1" applyProtection="1">
      <alignment horizontal="centerContinuous"/>
    </xf>
    <xf numFmtId="4" fontId="5" fillId="9" borderId="0" xfId="0" applyNumberFormat="1" applyFont="1" applyFill="1" applyBorder="1" applyProtection="1"/>
    <xf numFmtId="4" fontId="5" fillId="9" borderId="0" xfId="0" applyNumberFormat="1" applyFont="1" applyFill="1" applyBorder="1" applyAlignment="1" applyProtection="1">
      <alignment horizontal="center"/>
    </xf>
    <xf numFmtId="4" fontId="5" fillId="9" borderId="0" xfId="0" applyNumberFormat="1" applyFont="1" applyFill="1" applyProtection="1"/>
    <xf numFmtId="4" fontId="4" fillId="9" borderId="0" xfId="0" applyNumberFormat="1" applyFont="1" applyFill="1" applyBorder="1" applyProtection="1"/>
    <xf numFmtId="4" fontId="4" fillId="9" borderId="0" xfId="0" applyNumberFormat="1" applyFont="1" applyFill="1" applyBorder="1" applyAlignment="1" applyProtection="1">
      <alignment horizontal="centerContinuous"/>
    </xf>
    <xf numFmtId="169" fontId="4" fillId="9" borderId="0" xfId="0" applyNumberFormat="1" applyFont="1" applyFill="1" applyBorder="1" applyAlignment="1" applyProtection="1">
      <alignment horizontal="center"/>
    </xf>
    <xf numFmtId="4" fontId="0" fillId="0" borderId="0" xfId="0" applyNumberFormat="1" applyBorder="1" applyAlignment="1" applyProtection="1"/>
    <xf numFmtId="172" fontId="0" fillId="0" borderId="0" xfId="0" applyNumberFormat="1" applyBorder="1" applyAlignment="1" applyProtection="1"/>
    <xf numFmtId="0" fontId="26" fillId="9" borderId="0" xfId="0" applyFont="1" applyFill="1" applyBorder="1" applyProtection="1"/>
    <xf numFmtId="4" fontId="4" fillId="9" borderId="0" xfId="0" applyNumberFormat="1" applyFont="1" applyFill="1" applyAlignment="1" applyProtection="1">
      <alignment horizontal="right"/>
    </xf>
    <xf numFmtId="0" fontId="29" fillId="9" borderId="0" xfId="0" applyFont="1" applyFill="1" applyAlignment="1" applyProtection="1">
      <alignment horizontal="right"/>
    </xf>
    <xf numFmtId="4" fontId="4" fillId="9" borderId="12" xfId="0" applyNumberFormat="1" applyFont="1" applyFill="1" applyBorder="1" applyProtection="1"/>
    <xf numFmtId="0" fontId="32" fillId="9" borderId="0" xfId="0" applyFont="1" applyFill="1" applyBorder="1" applyAlignment="1" applyProtection="1">
      <alignment horizontal="centerContinuous" vertical="top"/>
    </xf>
    <xf numFmtId="0" fontId="5" fillId="9" borderId="0" xfId="0" applyFont="1" applyFill="1" applyBorder="1" applyProtection="1"/>
    <xf numFmtId="0" fontId="37" fillId="0" borderId="66" xfId="0" applyFont="1" applyBorder="1" applyAlignment="1" applyProtection="1"/>
    <xf numFmtId="0" fontId="0" fillId="0" borderId="67" xfId="0" applyBorder="1" applyAlignment="1"/>
    <xf numFmtId="0" fontId="4" fillId="9" borderId="67" xfId="0" applyFont="1" applyFill="1" applyBorder="1" applyAlignment="1" applyProtection="1"/>
    <xf numFmtId="4" fontId="4" fillId="9" borderId="68" xfId="0" applyNumberFormat="1" applyFont="1" applyFill="1" applyBorder="1" applyAlignment="1" applyProtection="1"/>
    <xf numFmtId="0" fontId="4" fillId="9" borderId="12" xfId="0" applyNumberFormat="1" applyFont="1" applyFill="1" applyBorder="1" applyProtection="1"/>
    <xf numFmtId="0" fontId="0" fillId="0" borderId="60" xfId="0" applyBorder="1" applyAlignment="1"/>
    <xf numFmtId="0" fontId="4" fillId="9" borderId="0" xfId="0" applyNumberFormat="1" applyFont="1" applyFill="1" applyBorder="1" applyProtection="1"/>
    <xf numFmtId="0" fontId="0" fillId="0" borderId="65" xfId="0" applyBorder="1" applyAlignment="1"/>
    <xf numFmtId="44" fontId="29" fillId="9" borderId="23" xfId="0" applyNumberFormat="1" applyFont="1" applyFill="1" applyBorder="1" applyAlignment="1" applyProtection="1"/>
    <xf numFmtId="0" fontId="4" fillId="9" borderId="12" xfId="0" applyFont="1" applyFill="1" applyBorder="1" applyProtection="1"/>
    <xf numFmtId="4" fontId="4" fillId="9" borderId="12" xfId="0" applyNumberFormat="1" applyFont="1" applyFill="1" applyBorder="1" applyAlignment="1" applyProtection="1">
      <alignment horizontal="right"/>
    </xf>
    <xf numFmtId="0" fontId="29" fillId="9" borderId="12" xfId="0" applyFont="1" applyFill="1" applyBorder="1" applyAlignment="1" applyProtection="1">
      <alignment horizontal="right"/>
    </xf>
    <xf numFmtId="0" fontId="38" fillId="9" borderId="67" xfId="0" applyFont="1" applyFill="1" applyBorder="1" applyAlignment="1" applyProtection="1">
      <alignment vertical="center"/>
    </xf>
    <xf numFmtId="0" fontId="5" fillId="9" borderId="67" xfId="0" applyFont="1" applyFill="1" applyBorder="1" applyAlignment="1" applyProtection="1">
      <alignment vertical="top"/>
    </xf>
    <xf numFmtId="0" fontId="4" fillId="9" borderId="67" xfId="0" applyFont="1" applyFill="1" applyBorder="1" applyProtection="1"/>
    <xf numFmtId="4" fontId="4" fillId="9" borderId="67" xfId="0" applyNumberFormat="1" applyFont="1" applyFill="1" applyBorder="1" applyProtection="1"/>
    <xf numFmtId="0" fontId="4" fillId="0" borderId="0" xfId="0" applyFont="1" applyProtection="1"/>
    <xf numFmtId="0" fontId="4" fillId="0" borderId="0" xfId="0" applyFont="1" applyBorder="1" applyProtection="1"/>
    <xf numFmtId="0" fontId="29" fillId="0" borderId="0" xfId="0" applyFont="1" applyProtection="1"/>
    <xf numFmtId="0" fontId="4" fillId="9" borderId="0" xfId="0" applyFont="1" applyFill="1" applyAlignment="1" applyProtection="1">
      <alignment horizontal="right"/>
    </xf>
    <xf numFmtId="0" fontId="4" fillId="9" borderId="66" xfId="0" applyFont="1" applyFill="1" applyBorder="1" applyProtection="1"/>
    <xf numFmtId="0" fontId="4" fillId="9" borderId="68" xfId="0" applyFont="1" applyFill="1" applyBorder="1" applyProtection="1"/>
    <xf numFmtId="0" fontId="5" fillId="9" borderId="60" xfId="0" quotePrefix="1" applyFont="1" applyFill="1" applyBorder="1" applyAlignment="1" applyProtection="1">
      <alignment horizontal="left"/>
    </xf>
    <xf numFmtId="0" fontId="4" fillId="9" borderId="24" xfId="0" applyFont="1" applyFill="1" applyBorder="1" applyProtection="1"/>
    <xf numFmtId="0" fontId="5" fillId="9" borderId="60" xfId="0" applyFont="1" applyFill="1" applyBorder="1" applyProtection="1"/>
    <xf numFmtId="0" fontId="4" fillId="9" borderId="60" xfId="0" applyFont="1" applyFill="1" applyBorder="1" applyProtection="1"/>
    <xf numFmtId="173" fontId="4" fillId="9" borderId="12" xfId="0" applyNumberFormat="1" applyFont="1" applyFill="1" applyBorder="1" applyProtection="1"/>
    <xf numFmtId="0" fontId="5" fillId="9" borderId="66" xfId="0" applyFont="1" applyFill="1" applyBorder="1" applyAlignment="1" applyProtection="1">
      <alignment horizontal="centerContinuous"/>
    </xf>
    <xf numFmtId="0" fontId="5" fillId="9" borderId="67" xfId="0" applyFont="1" applyFill="1" applyBorder="1" applyAlignment="1" applyProtection="1">
      <alignment horizontal="centerContinuous"/>
    </xf>
    <xf numFmtId="0" fontId="5" fillId="9" borderId="0" xfId="0" applyFont="1" applyFill="1" applyBorder="1" applyAlignment="1" applyProtection="1">
      <alignment horizontal="center"/>
    </xf>
    <xf numFmtId="0" fontId="5" fillId="9" borderId="71" xfId="0" applyFont="1" applyFill="1" applyBorder="1" applyAlignment="1" applyProtection="1">
      <alignment horizontal="centerContinuous"/>
    </xf>
    <xf numFmtId="0" fontId="5" fillId="9" borderId="13" xfId="0" applyFont="1" applyFill="1" applyBorder="1" applyAlignment="1" applyProtection="1">
      <alignment horizontal="centerContinuous"/>
    </xf>
    <xf numFmtId="0" fontId="4" fillId="9" borderId="23" xfId="0" applyFont="1" applyFill="1" applyBorder="1" applyProtection="1"/>
    <xf numFmtId="0" fontId="0" fillId="0" borderId="2" xfId="0" applyBorder="1"/>
    <xf numFmtId="0" fontId="14" fillId="0" borderId="0" xfId="0" applyFont="1" applyAlignment="1">
      <alignment horizontal="centerContinuous"/>
    </xf>
    <xf numFmtId="0" fontId="0" fillId="0" borderId="12" xfId="0" applyBorder="1"/>
    <xf numFmtId="0" fontId="5" fillId="0" borderId="0" xfId="0" applyFont="1"/>
    <xf numFmtId="0" fontId="5" fillId="0" borderId="0" xfId="0" applyFont="1" applyAlignment="1">
      <alignment horizontal="center"/>
    </xf>
    <xf numFmtId="4" fontId="0" fillId="0" borderId="0" xfId="0" applyNumberFormat="1"/>
    <xf numFmtId="170" fontId="0" fillId="0" borderId="0" xfId="0" applyNumberFormat="1"/>
    <xf numFmtId="4" fontId="5" fillId="0" borderId="0" xfId="0" applyNumberFormat="1" applyFont="1"/>
    <xf numFmtId="4" fontId="4" fillId="0" borderId="0" xfId="0" applyNumberFormat="1" applyFont="1"/>
    <xf numFmtId="10" fontId="0" fillId="0" borderId="0" xfId="0" applyNumberFormat="1"/>
    <xf numFmtId="0" fontId="35" fillId="0" borderId="12" xfId="0" applyFont="1" applyBorder="1"/>
    <xf numFmtId="0" fontId="0" fillId="0" borderId="0" xfId="0"/>
    <xf numFmtId="0" fontId="4" fillId="9" borderId="12" xfId="0" applyFont="1" applyFill="1" applyBorder="1" applyAlignment="1" applyProtection="1">
      <alignment horizontal="center"/>
      <protection locked="0"/>
    </xf>
    <xf numFmtId="0" fontId="41" fillId="9" borderId="62" xfId="0" applyFont="1" applyFill="1" applyBorder="1" applyAlignment="1" applyProtection="1">
      <alignment vertical="top"/>
    </xf>
    <xf numFmtId="0" fontId="0" fillId="9" borderId="62" xfId="0" applyFill="1" applyBorder="1" applyProtection="1"/>
    <xf numFmtId="0" fontId="29" fillId="9" borderId="71" xfId="0" applyFont="1" applyFill="1" applyBorder="1" applyAlignment="1" applyProtection="1">
      <alignment wrapText="1"/>
    </xf>
    <xf numFmtId="0" fontId="29" fillId="9" borderId="13" xfId="0" applyFont="1" applyFill="1" applyBorder="1" applyProtection="1"/>
    <xf numFmtId="0" fontId="29" fillId="9" borderId="72" xfId="0" applyFont="1" applyFill="1" applyBorder="1" applyProtection="1"/>
    <xf numFmtId="4" fontId="4" fillId="9" borderId="69" xfId="3" applyNumberFormat="1" applyFont="1" applyFill="1" applyBorder="1" applyAlignment="1" applyProtection="1">
      <protection locked="0"/>
    </xf>
    <xf numFmtId="4" fontId="4" fillId="9" borderId="22" xfId="3" applyNumberFormat="1" applyFont="1" applyFill="1" applyBorder="1" applyAlignment="1" applyProtection="1">
      <protection locked="0"/>
    </xf>
    <xf numFmtId="4" fontId="4" fillId="9" borderId="69" xfId="3" applyNumberFormat="1" applyFill="1" applyBorder="1" applyAlignment="1" applyProtection="1">
      <protection locked="0"/>
    </xf>
    <xf numFmtId="4" fontId="4" fillId="9" borderId="22" xfId="3" applyNumberFormat="1" applyFill="1" applyBorder="1" applyAlignment="1" applyProtection="1">
      <protection locked="0"/>
    </xf>
    <xf numFmtId="10" fontId="5" fillId="9" borderId="69" xfId="3" applyNumberFormat="1" applyFont="1" applyFill="1" applyBorder="1" applyAlignment="1" applyProtection="1">
      <alignment horizontal="left"/>
    </xf>
    <xf numFmtId="175" fontId="0" fillId="9" borderId="0" xfId="0" applyNumberFormat="1" applyFill="1" applyProtection="1"/>
    <xf numFmtId="170" fontId="5" fillId="9" borderId="70" xfId="3" applyNumberFormat="1" applyFont="1" applyFill="1" applyBorder="1" applyAlignment="1" applyProtection="1">
      <alignment horizontal="center"/>
    </xf>
    <xf numFmtId="176" fontId="0" fillId="9" borderId="0" xfId="0" applyNumberFormat="1" applyFill="1" applyProtection="1"/>
    <xf numFmtId="0" fontId="29" fillId="9" borderId="77" xfId="0" applyFont="1" applyFill="1" applyBorder="1" applyAlignment="1" applyProtection="1">
      <alignment wrapText="1"/>
    </xf>
    <xf numFmtId="169" fontId="29" fillId="9" borderId="78" xfId="0" applyNumberFormat="1" applyFont="1" applyFill="1" applyBorder="1" applyAlignment="1" applyProtection="1">
      <alignment horizontal="center"/>
      <protection locked="0"/>
    </xf>
    <xf numFmtId="169" fontId="29" fillId="9" borderId="13" xfId="0" applyNumberFormat="1" applyFont="1" applyFill="1" applyBorder="1" applyAlignment="1" applyProtection="1">
      <alignment horizontal="center"/>
      <protection locked="0"/>
    </xf>
    <xf numFmtId="4" fontId="4" fillId="9" borderId="22" xfId="3" applyNumberFormat="1" applyFill="1" applyBorder="1" applyAlignment="1" applyProtection="1"/>
    <xf numFmtId="170" fontId="29" fillId="9" borderId="0" xfId="0" applyNumberFormat="1" applyFont="1" applyFill="1" applyBorder="1" applyAlignment="1" applyProtection="1">
      <alignment vertical="center"/>
    </xf>
    <xf numFmtId="166" fontId="0" fillId="9" borderId="0" xfId="0" applyNumberFormat="1" applyFill="1" applyProtection="1"/>
    <xf numFmtId="0" fontId="29" fillId="9" borderId="66" xfId="0" applyFont="1" applyFill="1" applyBorder="1" applyAlignment="1" applyProtection="1">
      <alignment wrapText="1"/>
    </xf>
    <xf numFmtId="169" fontId="29" fillId="9" borderId="12" xfId="0" applyNumberFormat="1" applyFont="1" applyFill="1" applyBorder="1" applyAlignment="1" applyProtection="1">
      <alignment horizontal="center"/>
      <protection locked="0"/>
    </xf>
    <xf numFmtId="4" fontId="4" fillId="9" borderId="69" xfId="3" applyNumberFormat="1" applyFill="1" applyBorder="1" applyAlignment="1" applyProtection="1"/>
    <xf numFmtId="166" fontId="29" fillId="9" borderId="0" xfId="0" applyNumberFormat="1" applyFont="1" applyFill="1" applyBorder="1" applyAlignment="1" applyProtection="1">
      <alignment horizontal="right" vertical="center"/>
    </xf>
    <xf numFmtId="170" fontId="0" fillId="9" borderId="0" xfId="0" applyNumberFormat="1" applyFill="1" applyProtection="1"/>
    <xf numFmtId="0" fontId="36" fillId="9" borderId="0" xfId="0" applyFont="1" applyFill="1" applyAlignment="1" applyProtection="1">
      <alignment horizontal="left" vertical="top"/>
    </xf>
    <xf numFmtId="0" fontId="26" fillId="9" borderId="0" xfId="0" applyFont="1" applyFill="1" applyBorder="1" applyAlignment="1" applyProtection="1">
      <alignment vertical="top"/>
    </xf>
    <xf numFmtId="2" fontId="26" fillId="9" borderId="0" xfId="0" applyNumberFormat="1" applyFont="1" applyFill="1" applyBorder="1" applyAlignment="1" applyProtection="1">
      <alignment horizontal="right"/>
    </xf>
    <xf numFmtId="0" fontId="0" fillId="0" borderId="0" xfId="0" applyBorder="1" applyAlignment="1" applyProtection="1">
      <alignment horizontal="right"/>
    </xf>
    <xf numFmtId="0" fontId="14" fillId="0" borderId="2" xfId="0" applyFont="1" applyBorder="1" applyProtection="1"/>
    <xf numFmtId="0" fontId="0" fillId="0" borderId="0" xfId="0" applyBorder="1" applyProtection="1"/>
    <xf numFmtId="169" fontId="29" fillId="9" borderId="13" xfId="0" applyNumberFormat="1" applyFont="1" applyFill="1" applyBorder="1" applyAlignment="1" applyProtection="1">
      <alignment horizontal="center"/>
    </xf>
    <xf numFmtId="4" fontId="4" fillId="9" borderId="69" xfId="0" applyNumberFormat="1" applyFont="1" applyFill="1" applyBorder="1" applyAlignment="1" applyProtection="1">
      <protection locked="0"/>
    </xf>
    <xf numFmtId="4" fontId="4" fillId="9" borderId="69" xfId="0" applyNumberFormat="1" applyFont="1" applyFill="1" applyBorder="1" applyAlignment="1" applyProtection="1"/>
    <xf numFmtId="4" fontId="4" fillId="9" borderId="22" xfId="0" applyNumberFormat="1" applyFont="1" applyFill="1" applyBorder="1" applyAlignment="1" applyProtection="1">
      <protection locked="0"/>
    </xf>
    <xf numFmtId="4" fontId="4" fillId="9" borderId="22" xfId="0" applyNumberFormat="1" applyFont="1" applyFill="1" applyBorder="1" applyAlignment="1" applyProtection="1"/>
    <xf numFmtId="4" fontId="4" fillId="9" borderId="12" xfId="0" applyNumberFormat="1" applyFont="1" applyFill="1" applyBorder="1" applyProtection="1">
      <protection locked="0"/>
    </xf>
    <xf numFmtId="44" fontId="29" fillId="9" borderId="24" xfId="0" applyNumberFormat="1" applyFont="1" applyFill="1" applyBorder="1" applyAlignment="1" applyProtection="1">
      <protection locked="0"/>
    </xf>
    <xf numFmtId="43" fontId="29" fillId="9" borderId="24" xfId="0" applyNumberFormat="1" applyFont="1" applyFill="1" applyBorder="1" applyAlignment="1" applyProtection="1">
      <protection locked="0"/>
    </xf>
    <xf numFmtId="43" fontId="29" fillId="9" borderId="23" xfId="0" applyNumberFormat="1" applyFont="1" applyFill="1" applyBorder="1" applyAlignment="1" applyProtection="1">
      <protection locked="0"/>
    </xf>
    <xf numFmtId="4" fontId="4" fillId="0" borderId="0" xfId="0" applyNumberFormat="1" applyFont="1" applyProtection="1"/>
    <xf numFmtId="164" fontId="44" fillId="0" borderId="22" xfId="11" applyNumberFormat="1" applyFont="1" applyFill="1" applyBorder="1" applyProtection="1"/>
    <xf numFmtId="167" fontId="45" fillId="0" borderId="22" xfId="12" applyNumberFormat="1" applyFont="1" applyFill="1" applyBorder="1" applyProtection="1"/>
    <xf numFmtId="0" fontId="45" fillId="11" borderId="79" xfId="13" applyFont="1" applyFill="1" applyBorder="1" applyAlignment="1" applyProtection="1">
      <alignment horizontal="center"/>
    </xf>
    <xf numFmtId="0" fontId="45" fillId="11" borderId="81" xfId="13" applyFont="1" applyFill="1" applyBorder="1" applyAlignment="1" applyProtection="1">
      <alignment horizontal="center"/>
    </xf>
    <xf numFmtId="0" fontId="44" fillId="0" borderId="23" xfId="13" applyFont="1" applyBorder="1" applyProtection="1"/>
    <xf numFmtId="0" fontId="44" fillId="0" borderId="70" xfId="13" applyFont="1" applyBorder="1"/>
    <xf numFmtId="0" fontId="45" fillId="12" borderId="80" xfId="13" applyFont="1" applyFill="1" applyBorder="1" applyAlignment="1" applyProtection="1">
      <alignment horizontal="center"/>
    </xf>
    <xf numFmtId="0" fontId="44" fillId="0" borderId="72" xfId="13" applyFont="1" applyBorder="1" applyProtection="1"/>
    <xf numFmtId="0" fontId="44" fillId="0" borderId="22" xfId="13" applyFont="1" applyBorder="1"/>
    <xf numFmtId="0" fontId="44" fillId="0" borderId="22" xfId="13" applyFont="1" applyBorder="1" applyProtection="1"/>
    <xf numFmtId="37" fontId="44" fillId="13" borderId="22" xfId="13" applyNumberFormat="1" applyFont="1" applyFill="1" applyBorder="1" applyProtection="1"/>
    <xf numFmtId="5" fontId="45" fillId="9" borderId="22" xfId="13" applyNumberFormat="1" applyFont="1" applyFill="1" applyBorder="1" applyProtection="1"/>
    <xf numFmtId="0" fontId="44" fillId="0" borderId="22" xfId="13" applyFont="1" applyFill="1" applyBorder="1" applyProtection="1"/>
    <xf numFmtId="0" fontId="44" fillId="0" borderId="22" xfId="13" applyFont="1" applyFill="1" applyBorder="1"/>
    <xf numFmtId="5" fontId="45" fillId="13" borderId="22" xfId="13" applyNumberFormat="1" applyFont="1" applyFill="1" applyBorder="1" applyProtection="1"/>
    <xf numFmtId="0" fontId="45" fillId="12" borderId="22" xfId="13" applyFont="1" applyFill="1" applyBorder="1" applyProtection="1"/>
    <xf numFmtId="0" fontId="45" fillId="0" borderId="22" xfId="13" applyFont="1" applyFill="1" applyBorder="1" applyProtection="1"/>
    <xf numFmtId="0" fontId="44" fillId="0" borderId="22" xfId="13" applyFont="1" applyFill="1" applyBorder="1" applyAlignment="1" applyProtection="1">
      <alignment horizontal="left"/>
    </xf>
    <xf numFmtId="5" fontId="44" fillId="13" borderId="22" xfId="13" applyNumberFormat="1" applyFont="1" applyFill="1" applyBorder="1" applyAlignment="1" applyProtection="1">
      <alignment horizontal="right"/>
    </xf>
    <xf numFmtId="37" fontId="44" fillId="13" borderId="22" xfId="13" applyNumberFormat="1" applyFont="1" applyFill="1" applyBorder="1" applyAlignment="1" applyProtection="1">
      <alignment horizontal="right"/>
    </xf>
    <xf numFmtId="177" fontId="44" fillId="13" borderId="22" xfId="13" applyNumberFormat="1" applyFont="1" applyFill="1" applyBorder="1" applyProtection="1"/>
    <xf numFmtId="177" fontId="44" fillId="0" borderId="22" xfId="13" applyNumberFormat="1" applyFont="1" applyFill="1" applyBorder="1" applyProtection="1"/>
    <xf numFmtId="0" fontId="44" fillId="0" borderId="22" xfId="13" applyFont="1" applyFill="1" applyBorder="1" applyAlignment="1">
      <alignment horizontal="left"/>
    </xf>
    <xf numFmtId="0" fontId="44" fillId="0" borderId="22" xfId="13" applyFont="1" applyBorder="1" applyAlignment="1">
      <alignment horizontal="left"/>
    </xf>
    <xf numFmtId="43" fontId="44" fillId="0" borderId="22" xfId="11" applyFont="1" applyBorder="1"/>
    <xf numFmtId="43" fontId="44" fillId="0" borderId="22" xfId="13" applyNumberFormat="1" applyFont="1" applyBorder="1"/>
    <xf numFmtId="0" fontId="45" fillId="15" borderId="22" xfId="13" applyFont="1" applyFill="1" applyBorder="1" applyAlignment="1" applyProtection="1">
      <alignment horizontal="left"/>
    </xf>
    <xf numFmtId="0" fontId="44" fillId="14" borderId="22" xfId="13" applyFont="1" applyFill="1" applyBorder="1" applyAlignment="1">
      <alignment horizontal="left"/>
    </xf>
    <xf numFmtId="0" fontId="46" fillId="16" borderId="22" xfId="13" applyFont="1" applyFill="1" applyBorder="1" applyAlignment="1" applyProtection="1">
      <alignment horizontal="left"/>
    </xf>
    <xf numFmtId="0" fontId="44" fillId="14" borderId="22" xfId="13" applyFont="1" applyFill="1" applyBorder="1"/>
    <xf numFmtId="0" fontId="44" fillId="16" borderId="22" xfId="13" applyFont="1" applyFill="1" applyBorder="1" applyAlignment="1">
      <alignment horizontal="left"/>
    </xf>
    <xf numFmtId="0" fontId="44" fillId="16" borderId="22" xfId="13" applyFont="1" applyFill="1" applyBorder="1" applyAlignment="1" applyProtection="1">
      <alignment horizontal="right"/>
    </xf>
    <xf numFmtId="0" fontId="44" fillId="16" borderId="22" xfId="13" applyFont="1" applyFill="1" applyBorder="1" applyAlignment="1" applyProtection="1">
      <alignment horizontal="left"/>
    </xf>
    <xf numFmtId="0" fontId="45" fillId="14" borderId="22" xfId="13" applyFont="1" applyFill="1" applyBorder="1" applyAlignment="1" applyProtection="1">
      <alignment horizontal="left"/>
    </xf>
    <xf numFmtId="0" fontId="45" fillId="14" borderId="22" xfId="13" applyFont="1" applyFill="1" applyBorder="1" applyAlignment="1" applyProtection="1">
      <alignment horizontal="right"/>
    </xf>
    <xf numFmtId="0" fontId="45" fillId="16" borderId="22" xfId="13" applyFont="1" applyFill="1" applyBorder="1" applyAlignment="1" applyProtection="1">
      <alignment horizontal="left"/>
    </xf>
    <xf numFmtId="0" fontId="45" fillId="16" borderId="22" xfId="13" applyFont="1" applyFill="1" applyBorder="1" applyAlignment="1" applyProtection="1">
      <alignment horizontal="right"/>
    </xf>
    <xf numFmtId="0" fontId="45" fillId="15" borderId="22" xfId="13" applyFont="1" applyFill="1" applyBorder="1" applyProtection="1"/>
    <xf numFmtId="0" fontId="45" fillId="14" borderId="22" xfId="13" applyFont="1" applyFill="1" applyBorder="1" applyProtection="1"/>
    <xf numFmtId="0" fontId="46" fillId="16" borderId="22" xfId="13" applyFont="1" applyFill="1" applyBorder="1" applyAlignment="1" applyProtection="1">
      <alignment horizontal="right"/>
    </xf>
    <xf numFmtId="0" fontId="44" fillId="14" borderId="22" xfId="13" applyFont="1" applyFill="1" applyBorder="1" applyAlignment="1" applyProtection="1">
      <alignment horizontal="right"/>
    </xf>
    <xf numFmtId="0" fontId="44" fillId="14" borderId="22" xfId="13" applyFont="1" applyFill="1" applyBorder="1" applyAlignment="1" applyProtection="1">
      <alignment horizontal="left"/>
    </xf>
    <xf numFmtId="0" fontId="45" fillId="15" borderId="22" xfId="13" applyFont="1" applyFill="1" applyBorder="1" applyAlignment="1" applyProtection="1">
      <alignment horizontal="right"/>
    </xf>
    <xf numFmtId="0" fontId="44" fillId="15" borderId="22" xfId="13" applyFont="1" applyFill="1" applyBorder="1" applyProtection="1"/>
    <xf numFmtId="37" fontId="44" fillId="16" borderId="22" xfId="13" applyNumberFormat="1" applyFont="1" applyFill="1" applyBorder="1" applyProtection="1"/>
    <xf numFmtId="0" fontId="44" fillId="16" borderId="22" xfId="13" applyFont="1" applyFill="1" applyBorder="1" applyProtection="1"/>
    <xf numFmtId="0" fontId="44" fillId="16" borderId="70" xfId="13" applyFont="1" applyFill="1" applyBorder="1" applyAlignment="1" applyProtection="1">
      <alignment horizontal="left"/>
    </xf>
    <xf numFmtId="0" fontId="44" fillId="16" borderId="70" xfId="13" applyFont="1" applyFill="1" applyBorder="1" applyAlignment="1" applyProtection="1">
      <alignment horizontal="right"/>
    </xf>
    <xf numFmtId="0" fontId="44" fillId="16" borderId="70" xfId="13" applyFont="1" applyFill="1" applyBorder="1" applyProtection="1"/>
    <xf numFmtId="5" fontId="45" fillId="14" borderId="22" xfId="13" applyNumberFormat="1" applyFont="1" applyFill="1" applyBorder="1" applyProtection="1"/>
    <xf numFmtId="5" fontId="45" fillId="16" borderId="22" xfId="13" applyNumberFormat="1" applyFont="1" applyFill="1" applyBorder="1" applyProtection="1"/>
    <xf numFmtId="164" fontId="44" fillId="14" borderId="22" xfId="11" applyNumberFormat="1" applyFont="1" applyFill="1" applyBorder="1" applyProtection="1"/>
    <xf numFmtId="164" fontId="45" fillId="14" borderId="22" xfId="13" applyNumberFormat="1" applyFont="1" applyFill="1" applyBorder="1" applyProtection="1"/>
    <xf numFmtId="164" fontId="0" fillId="14" borderId="83" xfId="3" applyNumberFormat="1" applyFont="1" applyFill="1" applyBorder="1"/>
    <xf numFmtId="37" fontId="44" fillId="16" borderId="71" xfId="13" applyNumberFormat="1" applyFont="1" applyFill="1" applyBorder="1" applyProtection="1"/>
    <xf numFmtId="177" fontId="44" fillId="16" borderId="22" xfId="13" applyNumberFormat="1" applyFont="1" applyFill="1" applyBorder="1" applyProtection="1"/>
    <xf numFmtId="5" fontId="44" fillId="14" borderId="22" xfId="13" applyNumberFormat="1" applyFont="1" applyFill="1" applyBorder="1" applyAlignment="1" applyProtection="1">
      <alignment horizontal="right"/>
    </xf>
    <xf numFmtId="37" fontId="44" fillId="14" borderId="22" xfId="13" applyNumberFormat="1" applyFont="1" applyFill="1" applyBorder="1" applyProtection="1"/>
    <xf numFmtId="0" fontId="45" fillId="14" borderId="71" xfId="13" applyFont="1" applyFill="1" applyBorder="1" applyProtection="1"/>
    <xf numFmtId="0" fontId="45" fillId="17" borderId="22" xfId="13" applyFont="1" applyFill="1" applyBorder="1" applyAlignment="1" applyProtection="1">
      <alignment horizontal="left"/>
    </xf>
    <xf numFmtId="0" fontId="45" fillId="19" borderId="22" xfId="13" applyFont="1" applyFill="1" applyBorder="1" applyAlignment="1" applyProtection="1">
      <alignment horizontal="left"/>
    </xf>
    <xf numFmtId="0" fontId="45" fillId="19" borderId="22" xfId="13" applyFont="1" applyFill="1" applyBorder="1" applyAlignment="1" applyProtection="1">
      <alignment horizontal="right"/>
    </xf>
    <xf numFmtId="177" fontId="45" fillId="19" borderId="22" xfId="13" applyNumberFormat="1" applyFont="1" applyFill="1" applyBorder="1" applyProtection="1"/>
    <xf numFmtId="164" fontId="0" fillId="18" borderId="0" xfId="3" applyNumberFormat="1" applyFont="1" applyFill="1" applyBorder="1"/>
    <xf numFmtId="0" fontId="45" fillId="12" borderId="82" xfId="13" applyFont="1" applyFill="1" applyBorder="1" applyAlignment="1" applyProtection="1">
      <alignment horizontal="center"/>
    </xf>
    <xf numFmtId="0" fontId="44" fillId="16" borderId="65" xfId="13" applyFont="1" applyFill="1" applyBorder="1" applyProtection="1"/>
    <xf numFmtId="0" fontId="44" fillId="15" borderId="71" xfId="13" applyFont="1" applyFill="1" applyBorder="1" applyProtection="1"/>
    <xf numFmtId="164" fontId="0" fillId="14" borderId="84" xfId="3" applyNumberFormat="1" applyFont="1" applyFill="1" applyBorder="1"/>
    <xf numFmtId="37" fontId="44" fillId="16" borderId="13" xfId="13" applyNumberFormat="1" applyFont="1" applyFill="1" applyBorder="1" applyProtection="1"/>
    <xf numFmtId="164" fontId="0" fillId="14" borderId="85" xfId="3" applyNumberFormat="1" applyFont="1" applyFill="1" applyBorder="1"/>
    <xf numFmtId="164" fontId="0" fillId="14" borderId="86" xfId="3" applyNumberFormat="1" applyFont="1" applyFill="1" applyBorder="1"/>
    <xf numFmtId="5" fontId="45" fillId="14" borderId="71" xfId="13" applyNumberFormat="1" applyFont="1" applyFill="1" applyBorder="1" applyProtection="1"/>
    <xf numFmtId="5" fontId="45" fillId="16" borderId="71" xfId="13" applyNumberFormat="1" applyFont="1" applyFill="1" applyBorder="1" applyProtection="1"/>
    <xf numFmtId="0" fontId="44" fillId="16" borderId="71" xfId="13" applyFont="1" applyFill="1" applyBorder="1" applyProtection="1"/>
    <xf numFmtId="0" fontId="45" fillId="14" borderId="13" xfId="13" applyFont="1" applyFill="1" applyBorder="1" applyProtection="1"/>
    <xf numFmtId="0" fontId="45" fillId="12" borderId="71" xfId="13" applyFont="1" applyFill="1" applyBorder="1" applyProtection="1"/>
    <xf numFmtId="37" fontId="44" fillId="13" borderId="71" xfId="13" applyNumberFormat="1" applyFont="1" applyFill="1" applyBorder="1" applyProtection="1"/>
    <xf numFmtId="0" fontId="45" fillId="0" borderId="71" xfId="13" applyFont="1" applyFill="1" applyBorder="1" applyProtection="1"/>
    <xf numFmtId="5" fontId="45" fillId="9" borderId="71" xfId="13" applyNumberFormat="1" applyFont="1" applyFill="1" applyBorder="1" applyProtection="1"/>
    <xf numFmtId="5" fontId="44" fillId="13" borderId="71" xfId="13" applyNumberFormat="1" applyFont="1" applyFill="1" applyBorder="1" applyAlignment="1" applyProtection="1">
      <alignment horizontal="right"/>
    </xf>
    <xf numFmtId="5" fontId="45" fillId="13" borderId="71" xfId="13" applyNumberFormat="1" applyFont="1" applyFill="1" applyBorder="1" applyProtection="1"/>
    <xf numFmtId="37" fontId="44" fillId="13" borderId="71" xfId="13" applyNumberFormat="1" applyFont="1" applyFill="1" applyBorder="1" applyAlignment="1" applyProtection="1">
      <alignment horizontal="right"/>
    </xf>
    <xf numFmtId="0" fontId="45" fillId="15" borderId="71" xfId="13" applyFont="1" applyFill="1" applyBorder="1" applyProtection="1"/>
    <xf numFmtId="5" fontId="44" fillId="14" borderId="71" xfId="13" applyNumberFormat="1" applyFont="1" applyFill="1" applyBorder="1" applyAlignment="1" applyProtection="1">
      <alignment horizontal="right"/>
    </xf>
    <xf numFmtId="177" fontId="44" fillId="16" borderId="71" xfId="13" applyNumberFormat="1" applyFont="1" applyFill="1" applyBorder="1" applyProtection="1"/>
    <xf numFmtId="177" fontId="45" fillId="19" borderId="71" xfId="13" applyNumberFormat="1" applyFont="1" applyFill="1" applyBorder="1" applyProtection="1"/>
    <xf numFmtId="0" fontId="44" fillId="16" borderId="23" xfId="13" applyFont="1" applyFill="1" applyBorder="1" applyProtection="1"/>
    <xf numFmtId="0" fontId="45" fillId="17" borderId="72" xfId="13" applyFont="1" applyFill="1" applyBorder="1" applyAlignment="1" applyProtection="1">
      <alignment horizontal="right"/>
    </xf>
    <xf numFmtId="0" fontId="45" fillId="15" borderId="72" xfId="13" applyFont="1" applyFill="1" applyBorder="1" applyAlignment="1" applyProtection="1">
      <alignment horizontal="right"/>
    </xf>
    <xf numFmtId="0" fontId="44" fillId="16" borderId="72" xfId="13" applyFont="1" applyFill="1" applyBorder="1" applyProtection="1"/>
    <xf numFmtId="0" fontId="44" fillId="14" borderId="72" xfId="13" applyFont="1" applyFill="1" applyBorder="1" applyProtection="1"/>
    <xf numFmtId="0" fontId="44" fillId="16" borderId="72" xfId="13" applyFont="1" applyFill="1" applyBorder="1" applyAlignment="1" applyProtection="1">
      <alignment horizontal="left"/>
    </xf>
    <xf numFmtId="0" fontId="45" fillId="14" borderId="72" xfId="13" applyFont="1" applyFill="1" applyBorder="1" applyAlignment="1" applyProtection="1">
      <alignment horizontal="right"/>
    </xf>
    <xf numFmtId="0" fontId="44" fillId="14" borderId="72" xfId="13" applyFont="1" applyFill="1" applyBorder="1" applyAlignment="1" applyProtection="1">
      <alignment horizontal="left" vertical="top"/>
    </xf>
    <xf numFmtId="0" fontId="44" fillId="14" borderId="72" xfId="13" applyFont="1" applyFill="1" applyBorder="1" applyAlignment="1" applyProtection="1">
      <alignment horizontal="left"/>
    </xf>
    <xf numFmtId="0" fontId="44" fillId="14" borderId="72" xfId="13" applyFont="1" applyFill="1" applyBorder="1"/>
    <xf numFmtId="0" fontId="44" fillId="0" borderId="70" xfId="13" applyFont="1" applyFill="1" applyBorder="1" applyProtection="1"/>
    <xf numFmtId="0" fontId="45" fillId="17" borderId="0" xfId="13" applyFont="1" applyFill="1" applyBorder="1" applyAlignment="1" applyProtection="1">
      <alignment horizontal="center"/>
    </xf>
    <xf numFmtId="0" fontId="44" fillId="19" borderId="0" xfId="13" applyFont="1" applyFill="1" applyBorder="1" applyProtection="1"/>
    <xf numFmtId="0" fontId="44" fillId="17" borderId="0" xfId="13" applyFont="1" applyFill="1" applyBorder="1" applyProtection="1"/>
    <xf numFmtId="37" fontId="44" fillId="19" borderId="0" xfId="13" applyNumberFormat="1" applyFont="1" applyFill="1" applyBorder="1" applyProtection="1"/>
    <xf numFmtId="5" fontId="45" fillId="18" borderId="0" xfId="13" applyNumberFormat="1" applyFont="1" applyFill="1" applyBorder="1" applyProtection="1"/>
    <xf numFmtId="5" fontId="45" fillId="19" borderId="0" xfId="13" applyNumberFormat="1" applyFont="1" applyFill="1" applyBorder="1" applyProtection="1"/>
    <xf numFmtId="0" fontId="45" fillId="17" borderId="0" xfId="13" applyFont="1" applyFill="1" applyBorder="1" applyProtection="1"/>
    <xf numFmtId="0" fontId="45" fillId="18" borderId="0" xfId="13" applyFont="1" applyFill="1" applyBorder="1" applyProtection="1"/>
    <xf numFmtId="5" fontId="44" fillId="19" borderId="0" xfId="13" applyNumberFormat="1" applyFont="1" applyFill="1" applyBorder="1" applyAlignment="1" applyProtection="1">
      <alignment horizontal="right"/>
    </xf>
    <xf numFmtId="37" fontId="44" fillId="19" borderId="0" xfId="13" applyNumberFormat="1" applyFont="1" applyFill="1" applyBorder="1" applyAlignment="1" applyProtection="1">
      <alignment horizontal="right"/>
    </xf>
    <xf numFmtId="5" fontId="44" fillId="18" borderId="0" xfId="13" applyNumberFormat="1" applyFont="1" applyFill="1" applyBorder="1" applyAlignment="1" applyProtection="1">
      <alignment horizontal="right"/>
    </xf>
    <xf numFmtId="177" fontId="44" fillId="19" borderId="0" xfId="13" applyNumberFormat="1" applyFont="1" applyFill="1" applyBorder="1" applyProtection="1"/>
    <xf numFmtId="0" fontId="44" fillId="18" borderId="0" xfId="13" applyFont="1" applyFill="1" applyBorder="1"/>
    <xf numFmtId="177" fontId="44" fillId="18" borderId="0" xfId="13" applyNumberFormat="1" applyFont="1" applyFill="1" applyBorder="1" applyProtection="1"/>
    <xf numFmtId="177" fontId="45" fillId="19" borderId="0" xfId="13" applyNumberFormat="1" applyFont="1" applyFill="1" applyBorder="1" applyProtection="1"/>
    <xf numFmtId="0" fontId="44" fillId="18" borderId="71" xfId="13" applyFont="1" applyFill="1" applyBorder="1" applyAlignment="1" applyProtection="1">
      <alignment horizontal="right"/>
    </xf>
    <xf numFmtId="0" fontId="45" fillId="17" borderId="13" xfId="13" applyFont="1" applyFill="1" applyBorder="1" applyProtection="1"/>
    <xf numFmtId="165" fontId="0" fillId="4" borderId="14" xfId="3" applyNumberFormat="1" applyFont="1" applyFill="1" applyBorder="1"/>
    <xf numFmtId="165" fontId="0" fillId="14" borderId="83" xfId="3" applyNumberFormat="1" applyFont="1" applyFill="1" applyBorder="1"/>
    <xf numFmtId="165" fontId="0" fillId="14" borderId="13" xfId="3" applyNumberFormat="1" applyFont="1" applyFill="1" applyBorder="1"/>
    <xf numFmtId="0" fontId="45" fillId="17" borderId="71" xfId="13" applyFont="1" applyFill="1" applyBorder="1" applyAlignment="1" applyProtection="1">
      <alignment horizontal="left"/>
    </xf>
    <xf numFmtId="0" fontId="44" fillId="19" borderId="71" xfId="13" applyFont="1" applyFill="1" applyBorder="1" applyAlignment="1" applyProtection="1">
      <alignment horizontal="left"/>
    </xf>
    <xf numFmtId="0" fontId="45" fillId="19" borderId="71" xfId="13" applyFont="1" applyFill="1" applyBorder="1" applyAlignment="1" applyProtection="1">
      <alignment horizontal="right"/>
    </xf>
    <xf numFmtId="177" fontId="45" fillId="19" borderId="72" xfId="13" applyNumberFormat="1" applyFont="1" applyFill="1" applyBorder="1" applyProtection="1"/>
    <xf numFmtId="167" fontId="18" fillId="4" borderId="27" xfId="9" applyNumberFormat="1" applyFont="1" applyFill="1" applyBorder="1"/>
    <xf numFmtId="0" fontId="0" fillId="0" borderId="0" xfId="0"/>
    <xf numFmtId="49" fontId="0" fillId="2" borderId="0" xfId="0" applyNumberFormat="1" applyFill="1" applyAlignment="1">
      <alignment wrapText="1"/>
    </xf>
    <xf numFmtId="0" fontId="5" fillId="8" borderId="0" xfId="1" applyFont="1" applyFill="1" applyBorder="1" applyAlignment="1">
      <alignment horizontal="center"/>
    </xf>
    <xf numFmtId="0" fontId="4" fillId="2" borderId="0" xfId="1" applyFill="1" applyAlignment="1">
      <alignment horizontal="center"/>
    </xf>
    <xf numFmtId="0" fontId="0" fillId="0" borderId="0" xfId="0"/>
    <xf numFmtId="0" fontId="0" fillId="4" borderId="0" xfId="0" applyFill="1"/>
    <xf numFmtId="164" fontId="0" fillId="20" borderId="0" xfId="3" applyNumberFormat="1" applyFont="1" applyFill="1"/>
    <xf numFmtId="164" fontId="5" fillId="20" borderId="0" xfId="3" applyNumberFormat="1" applyFont="1" applyFill="1"/>
    <xf numFmtId="0" fontId="5" fillId="20" borderId="0" xfId="0" applyFont="1" applyFill="1" applyAlignment="1">
      <alignment horizontal="center" wrapText="1"/>
    </xf>
    <xf numFmtId="0" fontId="24" fillId="20" borderId="3" xfId="0" applyFont="1" applyFill="1" applyBorder="1" applyAlignment="1">
      <alignment horizontal="center"/>
    </xf>
    <xf numFmtId="164" fontId="26" fillId="20" borderId="5" xfId="3" applyNumberFormat="1" applyFont="1" applyFill="1" applyBorder="1"/>
    <xf numFmtId="164" fontId="24" fillId="20" borderId="5" xfId="3" applyNumberFormat="1" applyFont="1" applyFill="1" applyBorder="1"/>
    <xf numFmtId="164" fontId="24" fillId="20" borderId="8" xfId="3" applyNumberFormat="1" applyFont="1" applyFill="1" applyBorder="1"/>
    <xf numFmtId="0" fontId="5" fillId="20" borderId="2" xfId="0" applyFont="1" applyFill="1" applyBorder="1" applyAlignment="1">
      <alignment horizontal="center"/>
    </xf>
    <xf numFmtId="164" fontId="0" fillId="20" borderId="0" xfId="3" applyNumberFormat="1" applyFont="1" applyFill="1" applyBorder="1"/>
    <xf numFmtId="164" fontId="0" fillId="20" borderId="7" xfId="3" applyNumberFormat="1" applyFont="1" applyFill="1" applyBorder="1"/>
    <xf numFmtId="0" fontId="5" fillId="20" borderId="2" xfId="0" applyFont="1" applyFill="1" applyBorder="1" applyAlignment="1">
      <alignment horizontal="center" wrapText="1"/>
    </xf>
    <xf numFmtId="164" fontId="5" fillId="20" borderId="0" xfId="3" applyNumberFormat="1" applyFont="1" applyFill="1" applyBorder="1"/>
    <xf numFmtId="164" fontId="5" fillId="20" borderId="7" xfId="3" applyNumberFormat="1" applyFont="1" applyFill="1" applyBorder="1"/>
    <xf numFmtId="0" fontId="5" fillId="20" borderId="1" xfId="0" applyFont="1" applyFill="1" applyBorder="1" applyAlignment="1">
      <alignment horizontal="center"/>
    </xf>
    <xf numFmtId="164" fontId="5" fillId="20" borderId="4" xfId="3" applyNumberFormat="1" applyFont="1" applyFill="1" applyBorder="1"/>
    <xf numFmtId="164" fontId="0" fillId="20" borderId="4" xfId="3" applyNumberFormat="1" applyFont="1" applyFill="1" applyBorder="1"/>
    <xf numFmtId="164" fontId="5" fillId="20" borderId="6" xfId="3" applyNumberFormat="1" applyFont="1" applyFill="1" applyBorder="1"/>
    <xf numFmtId="0" fontId="5" fillId="20" borderId="0" xfId="0" applyFont="1" applyFill="1" applyAlignment="1">
      <alignment horizontal="center"/>
    </xf>
    <xf numFmtId="164" fontId="4" fillId="20" borderId="0" xfId="3" applyNumberFormat="1" applyFont="1" applyFill="1"/>
    <xf numFmtId="0" fontId="23" fillId="20" borderId="0" xfId="0" applyFont="1" applyFill="1" applyAlignment="1">
      <alignment horizontal="center"/>
    </xf>
    <xf numFmtId="0" fontId="25" fillId="20" borderId="0" xfId="0" applyFont="1" applyFill="1" applyAlignment="1">
      <alignment horizontal="center"/>
    </xf>
    <xf numFmtId="0" fontId="4" fillId="20" borderId="0" xfId="0" applyFont="1" applyFill="1" applyAlignment="1">
      <alignment horizontal="left" indent="1"/>
    </xf>
    <xf numFmtId="0" fontId="0" fillId="20" borderId="0" xfId="0" applyFill="1" applyAlignment="1">
      <alignment horizontal="left" indent="1"/>
    </xf>
    <xf numFmtId="0" fontId="5" fillId="20" borderId="0" xfId="0" applyFont="1" applyFill="1"/>
    <xf numFmtId="0" fontId="0" fillId="20" borderId="0" xfId="0" applyFill="1"/>
    <xf numFmtId="164" fontId="0" fillId="4" borderId="14" xfId="3" applyNumberFormat="1" applyFont="1" applyFill="1" applyBorder="1" applyProtection="1">
      <protection locked="0"/>
    </xf>
    <xf numFmtId="164" fontId="4" fillId="4" borderId="14" xfId="3" applyNumberFormat="1" applyFont="1" applyFill="1" applyBorder="1" applyProtection="1">
      <protection locked="0"/>
    </xf>
    <xf numFmtId="164" fontId="11" fillId="4" borderId="14" xfId="3" applyNumberFormat="1" applyFont="1" applyFill="1" applyBorder="1" applyProtection="1">
      <protection locked="0"/>
    </xf>
    <xf numFmtId="37" fontId="4" fillId="2" borderId="0" xfId="1" applyNumberFormat="1" applyFill="1" applyProtection="1"/>
    <xf numFmtId="164" fontId="0" fillId="4" borderId="83" xfId="3" applyNumberFormat="1" applyFont="1" applyFill="1" applyBorder="1" applyProtection="1">
      <protection locked="0"/>
    </xf>
    <xf numFmtId="0" fontId="44" fillId="14" borderId="93" xfId="13" applyFont="1" applyFill="1" applyBorder="1" applyAlignment="1">
      <alignment horizontal="left"/>
    </xf>
    <xf numFmtId="0" fontId="46" fillId="16" borderId="93" xfId="13" applyFont="1" applyFill="1" applyBorder="1" applyAlignment="1" applyProtection="1">
      <alignment horizontal="left"/>
    </xf>
    <xf numFmtId="0" fontId="44" fillId="14" borderId="93" xfId="13" applyFont="1" applyFill="1" applyBorder="1"/>
    <xf numFmtId="37" fontId="44" fillId="16" borderId="100" xfId="13" applyNumberFormat="1" applyFont="1" applyFill="1" applyBorder="1" applyProtection="1"/>
    <xf numFmtId="37" fontId="44" fillId="16" borderId="101" xfId="13" applyNumberFormat="1" applyFont="1" applyFill="1" applyBorder="1" applyProtection="1"/>
    <xf numFmtId="0" fontId="44" fillId="16" borderId="102" xfId="13" applyFont="1" applyFill="1" applyBorder="1" applyProtection="1"/>
    <xf numFmtId="0" fontId="44" fillId="0" borderId="93" xfId="13" applyFont="1" applyBorder="1" applyProtection="1"/>
    <xf numFmtId="0" fontId="44" fillId="0" borderId="93" xfId="13" applyFont="1" applyBorder="1"/>
    <xf numFmtId="0" fontId="49" fillId="20" borderId="0" xfId="0" applyFont="1" applyFill="1" applyAlignment="1">
      <alignment horizontal="center"/>
    </xf>
    <xf numFmtId="164" fontId="0" fillId="2" borderId="14" xfId="3" applyNumberFormat="1" applyFont="1" applyFill="1" applyBorder="1" applyProtection="1"/>
    <xf numFmtId="0" fontId="4" fillId="2" borderId="0" xfId="1" applyFill="1" applyProtection="1"/>
    <xf numFmtId="0" fontId="50" fillId="20" borderId="0" xfId="0" applyFont="1" applyFill="1" applyAlignment="1">
      <alignment horizontal="center"/>
    </xf>
    <xf numFmtId="0" fontId="0" fillId="2" borderId="0" xfId="0" applyFont="1" applyFill="1" applyAlignment="1">
      <alignment horizontal="center" vertical="top" wrapText="1"/>
    </xf>
    <xf numFmtId="0" fontId="0" fillId="2" borderId="0" xfId="0" applyFont="1" applyFill="1" applyAlignment="1">
      <alignment horizontal="center" vertical="center" wrapText="1"/>
    </xf>
    <xf numFmtId="164" fontId="19" fillId="2" borderId="14" xfId="3" applyNumberFormat="1" applyFont="1" applyFill="1" applyBorder="1"/>
    <xf numFmtId="164" fontId="19" fillId="2" borderId="14" xfId="5" applyNumberFormat="1" applyFont="1" applyFill="1" applyBorder="1"/>
    <xf numFmtId="167" fontId="19" fillId="4" borderId="14" xfId="3" applyNumberFormat="1" applyFont="1" applyFill="1" applyBorder="1"/>
    <xf numFmtId="167" fontId="19" fillId="2" borderId="14" xfId="5" applyNumberFormat="1" applyFont="1" applyFill="1" applyBorder="1"/>
    <xf numFmtId="0" fontId="0" fillId="0" borderId="0" xfId="0"/>
    <xf numFmtId="0" fontId="11" fillId="2" borderId="0" xfId="0" applyFont="1" applyFill="1"/>
    <xf numFmtId="0" fontId="45" fillId="11" borderId="106" xfId="13" applyFont="1" applyFill="1" applyBorder="1" applyAlignment="1" applyProtection="1">
      <alignment horizontal="center"/>
    </xf>
    <xf numFmtId="0" fontId="45" fillId="19" borderId="105" xfId="13" applyFont="1" applyFill="1" applyBorder="1" applyAlignment="1" applyProtection="1">
      <alignment horizontal="center"/>
    </xf>
    <xf numFmtId="164" fontId="0" fillId="20" borderId="0" xfId="3" applyNumberFormat="1" applyFont="1" applyFill="1" applyAlignment="1">
      <alignment wrapText="1"/>
    </xf>
    <xf numFmtId="4" fontId="4" fillId="9" borderId="93" xfId="0" applyNumberFormat="1" applyFont="1" applyFill="1" applyBorder="1" applyAlignment="1" applyProtection="1"/>
    <xf numFmtId="164" fontId="11" fillId="4" borderId="14" xfId="3" applyNumberFormat="1" applyFont="1" applyFill="1" applyBorder="1"/>
    <xf numFmtId="37" fontId="55" fillId="16" borderId="22" xfId="13" applyNumberFormat="1" applyFont="1" applyFill="1" applyBorder="1" applyProtection="1"/>
    <xf numFmtId="37" fontId="54" fillId="16" borderId="71" xfId="13" applyNumberFormat="1" applyFont="1" applyFill="1" applyBorder="1" applyProtection="1"/>
    <xf numFmtId="37" fontId="4" fillId="2" borderId="0" xfId="1" applyNumberFormat="1" applyFont="1" applyFill="1" applyProtection="1"/>
    <xf numFmtId="0" fontId="48" fillId="2" borderId="0" xfId="0" applyFont="1" applyFill="1"/>
    <xf numFmtId="0" fontId="48" fillId="2" borderId="31" xfId="0" applyFont="1" applyFill="1" applyBorder="1" applyAlignment="1">
      <alignment horizontal="center"/>
    </xf>
    <xf numFmtId="164" fontId="52" fillId="4" borderId="14" xfId="3" applyNumberFormat="1" applyFont="1" applyFill="1" applyBorder="1" applyProtection="1">
      <protection locked="0"/>
    </xf>
    <xf numFmtId="164" fontId="52" fillId="2" borderId="14" xfId="3" applyNumberFormat="1" applyFont="1" applyFill="1" applyBorder="1" applyProtection="1"/>
    <xf numFmtId="37" fontId="56" fillId="16" borderId="22" xfId="13" applyNumberFormat="1" applyFont="1" applyFill="1" applyBorder="1" applyProtection="1"/>
    <xf numFmtId="164" fontId="52" fillId="14" borderId="14" xfId="3" applyNumberFormat="1" applyFont="1" applyFill="1" applyBorder="1" applyProtection="1">
      <protection locked="0"/>
    </xf>
    <xf numFmtId="164" fontId="52" fillId="5" borderId="14" xfId="3" applyNumberFormat="1" applyFont="1" applyFill="1" applyBorder="1" applyProtection="1"/>
    <xf numFmtId="164" fontId="52" fillId="4" borderId="14" xfId="3" applyNumberFormat="1" applyFont="1" applyFill="1" applyBorder="1"/>
    <xf numFmtId="165" fontId="52" fillId="4" borderId="14" xfId="3" applyNumberFormat="1" applyFont="1" applyFill="1" applyBorder="1"/>
    <xf numFmtId="177" fontId="44" fillId="16" borderId="69" xfId="13" applyNumberFormat="1" applyFont="1" applyFill="1" applyBorder="1" applyProtection="1"/>
    <xf numFmtId="177" fontId="44" fillId="16" borderId="70" xfId="13" applyNumberFormat="1" applyFont="1" applyFill="1" applyBorder="1" applyProtection="1"/>
    <xf numFmtId="0" fontId="4" fillId="2" borderId="42" xfId="1" applyFont="1" applyFill="1" applyBorder="1" applyAlignment="1">
      <alignment horizontal="left" vertical="top" wrapText="1"/>
    </xf>
    <xf numFmtId="0" fontId="4" fillId="2" borderId="0" xfId="1" applyFont="1" applyFill="1" applyBorder="1" applyAlignment="1">
      <alignment horizontal="left" vertical="top" wrapText="1"/>
    </xf>
    <xf numFmtId="170" fontId="19" fillId="2" borderId="14" xfId="3" applyNumberFormat="1" applyFont="1" applyFill="1" applyBorder="1"/>
    <xf numFmtId="170" fontId="19" fillId="4" borderId="14" xfId="3" applyNumberFormat="1" applyFont="1" applyFill="1" applyBorder="1"/>
    <xf numFmtId="170" fontId="19" fillId="5" borderId="14" xfId="3" applyNumberFormat="1" applyFont="1" applyFill="1" applyBorder="1"/>
    <xf numFmtId="164" fontId="45" fillId="16" borderId="22" xfId="13" applyNumberFormat="1" applyFont="1" applyFill="1" applyBorder="1" applyAlignment="1" applyProtection="1">
      <alignment horizontal="left" indent="2"/>
    </xf>
    <xf numFmtId="164" fontId="18" fillId="4" borderId="14" xfId="3" applyNumberFormat="1" applyFont="1" applyFill="1" applyBorder="1"/>
    <xf numFmtId="37" fontId="7" fillId="2" borderId="0" xfId="1" applyNumberFormat="1" applyFont="1" applyFill="1"/>
    <xf numFmtId="164" fontId="52" fillId="4" borderId="14" xfId="3" applyNumberFormat="1" applyFont="1" applyFill="1" applyBorder="1" applyAlignment="1" applyProtection="1">
      <alignment horizontal="left"/>
      <protection locked="0"/>
    </xf>
    <xf numFmtId="43" fontId="4" fillId="0" borderId="0" xfId="1" applyNumberFormat="1"/>
    <xf numFmtId="178" fontId="4" fillId="0" borderId="0" xfId="1" applyNumberFormat="1"/>
    <xf numFmtId="164" fontId="52" fillId="20" borderId="0" xfId="3" applyNumberFormat="1" applyFont="1" applyFill="1"/>
    <xf numFmtId="164" fontId="52" fillId="20" borderId="4" xfId="3" applyNumberFormat="1" applyFont="1" applyFill="1" applyBorder="1"/>
    <xf numFmtId="164" fontId="52" fillId="20" borderId="0" xfId="3" applyNumberFormat="1" applyFont="1" applyFill="1" applyBorder="1"/>
    <xf numFmtId="170" fontId="18" fillId="2" borderId="0" xfId="7" applyNumberFormat="1" applyFont="1" applyFill="1"/>
    <xf numFmtId="0" fontId="44" fillId="16" borderId="108" xfId="13" applyFont="1" applyFill="1" applyBorder="1" applyAlignment="1" applyProtection="1">
      <alignment wrapText="1"/>
    </xf>
    <xf numFmtId="0" fontId="0" fillId="0" borderId="0" xfId="0"/>
    <xf numFmtId="49" fontId="0" fillId="2" borderId="0" xfId="0" applyNumberFormat="1" applyFill="1" applyAlignment="1">
      <alignment wrapText="1"/>
    </xf>
    <xf numFmtId="0" fontId="4" fillId="2" borderId="0" xfId="1" applyFont="1" applyFill="1" applyBorder="1" applyAlignment="1">
      <alignment horizontal="left" vertical="top" wrapText="1"/>
    </xf>
    <xf numFmtId="0" fontId="53" fillId="2" borderId="0" xfId="14" applyFill="1"/>
    <xf numFmtId="0" fontId="44" fillId="14" borderId="102" xfId="13" applyFont="1" applyFill="1" applyBorder="1" applyAlignment="1" applyProtection="1">
      <alignment horizontal="left"/>
    </xf>
    <xf numFmtId="0" fontId="44" fillId="16" borderId="102" xfId="13" applyFont="1" applyFill="1" applyBorder="1" applyAlignment="1" applyProtection="1">
      <alignment wrapText="1"/>
    </xf>
    <xf numFmtId="0" fontId="44" fillId="16" borderId="102" xfId="13" applyFont="1" applyFill="1" applyBorder="1" applyAlignment="1" applyProtection="1">
      <alignment horizontal="left"/>
    </xf>
    <xf numFmtId="0" fontId="44" fillId="14" borderId="102" xfId="13" applyFont="1" applyFill="1" applyBorder="1" applyProtection="1"/>
    <xf numFmtId="0" fontId="44" fillId="14" borderId="72" xfId="13" applyFont="1" applyFill="1" applyBorder="1" applyAlignment="1" applyProtection="1">
      <alignment horizontal="justify"/>
    </xf>
    <xf numFmtId="37" fontId="44" fillId="16" borderId="0" xfId="13" applyNumberFormat="1" applyFont="1" applyFill="1" applyBorder="1" applyProtection="1"/>
    <xf numFmtId="0" fontId="44" fillId="16" borderId="72" xfId="13" applyFont="1" applyFill="1" applyBorder="1" applyAlignment="1" applyProtection="1">
      <alignment horizontal="justify"/>
    </xf>
    <xf numFmtId="170" fontId="0" fillId="4" borderId="0" xfId="0" applyNumberFormat="1" applyFill="1"/>
    <xf numFmtId="164" fontId="0" fillId="0" borderId="14" xfId="3" applyNumberFormat="1" applyFont="1" applyFill="1" applyBorder="1" applyProtection="1"/>
    <xf numFmtId="164" fontId="0" fillId="2" borderId="14" xfId="3" applyNumberFormat="1" applyFont="1" applyFill="1" applyBorder="1" applyProtection="1">
      <protection locked="0"/>
    </xf>
    <xf numFmtId="164" fontId="0" fillId="0" borderId="45" xfId="3" applyNumberFormat="1" applyFont="1" applyFill="1" applyBorder="1"/>
    <xf numFmtId="43" fontId="52" fillId="0" borderId="14" xfId="3" applyNumberFormat="1" applyFont="1" applyFill="1" applyBorder="1" applyProtection="1">
      <protection locked="0"/>
    </xf>
    <xf numFmtId="164" fontId="0" fillId="0" borderId="14" xfId="3" applyNumberFormat="1" applyFont="1" applyFill="1" applyBorder="1" applyProtection="1">
      <protection locked="0"/>
    </xf>
    <xf numFmtId="164" fontId="52" fillId="0" borderId="14" xfId="3" applyNumberFormat="1" applyFont="1" applyFill="1" applyBorder="1" applyProtection="1">
      <protection locked="0"/>
    </xf>
    <xf numFmtId="37" fontId="4" fillId="2" borderId="0" xfId="1" applyNumberFormat="1" applyFont="1" applyFill="1"/>
    <xf numFmtId="44" fontId="5" fillId="2" borderId="0" xfId="5" applyFont="1" applyFill="1"/>
    <xf numFmtId="0" fontId="5" fillId="2" borderId="0" xfId="1" applyFont="1" applyFill="1"/>
    <xf numFmtId="44" fontId="5" fillId="2" borderId="0" xfId="5" applyFont="1" applyFill="1" applyProtection="1"/>
    <xf numFmtId="0" fontId="59" fillId="0" borderId="0" xfId="1" applyFont="1" applyBorder="1" applyProtection="1"/>
    <xf numFmtId="0" fontId="59" fillId="0" borderId="0" xfId="1" applyFont="1" applyProtection="1"/>
    <xf numFmtId="0" fontId="59" fillId="0" borderId="0" xfId="1" applyFont="1" applyAlignment="1" applyProtection="1">
      <alignment horizontal="center" vertical="center" wrapText="1"/>
    </xf>
    <xf numFmtId="0" fontId="4" fillId="0" borderId="0" xfId="1" applyAlignment="1" applyProtection="1">
      <alignment horizontal="center" vertical="center" wrapText="1"/>
    </xf>
    <xf numFmtId="0" fontId="59" fillId="0" borderId="0" xfId="1" applyFont="1" applyFill="1" applyProtection="1"/>
    <xf numFmtId="0" fontId="4" fillId="22" borderId="0" xfId="1" applyFill="1" applyBorder="1" applyAlignment="1"/>
    <xf numFmtId="0" fontId="59" fillId="0" borderId="0" xfId="1" applyFont="1" applyFill="1" applyBorder="1" applyProtection="1"/>
    <xf numFmtId="0" fontId="62" fillId="0" borderId="0" xfId="1" applyFont="1" applyProtection="1"/>
    <xf numFmtId="0" fontId="4" fillId="0" borderId="0" xfId="1" applyFill="1" applyBorder="1" applyAlignment="1"/>
    <xf numFmtId="0" fontId="63" fillId="0" borderId="0" xfId="1" applyFont="1" applyAlignment="1" applyProtection="1">
      <alignment horizontal="right" indent="1"/>
    </xf>
    <xf numFmtId="10" fontId="14" fillId="21" borderId="0" xfId="1" applyNumberFormat="1" applyFont="1" applyFill="1" applyBorder="1" applyProtection="1">
      <protection locked="0"/>
    </xf>
    <xf numFmtId="0" fontId="63" fillId="0" borderId="62" xfId="1" applyFont="1" applyBorder="1" applyAlignment="1" applyProtection="1">
      <alignment horizontal="right" indent="1"/>
    </xf>
    <xf numFmtId="10" fontId="14" fillId="21" borderId="62" xfId="1" applyNumberFormat="1" applyFont="1" applyFill="1" applyBorder="1" applyProtection="1">
      <protection locked="0"/>
    </xf>
    <xf numFmtId="0" fontId="63" fillId="0" borderId="0" xfId="1" applyFont="1" applyAlignment="1" applyProtection="1">
      <alignment horizontal="right"/>
    </xf>
    <xf numFmtId="10" fontId="14" fillId="0" borderId="0" xfId="1" applyNumberFormat="1" applyFont="1" applyBorder="1" applyProtection="1"/>
    <xf numFmtId="10" fontId="59" fillId="0" borderId="0" xfId="1" applyNumberFormat="1" applyFont="1" applyProtection="1"/>
    <xf numFmtId="0" fontId="59" fillId="0" borderId="0" xfId="1" applyFont="1" applyAlignment="1" applyProtection="1">
      <alignment horizontal="right" indent="1"/>
    </xf>
    <xf numFmtId="0" fontId="64" fillId="0" borderId="0" xfId="1" applyFont="1" applyProtection="1"/>
    <xf numFmtId="49" fontId="65" fillId="0" borderId="0" xfId="1" applyNumberFormat="1" applyFont="1" applyFill="1" applyBorder="1" applyAlignment="1" applyProtection="1">
      <alignment horizontal="center" vertical="top"/>
    </xf>
    <xf numFmtId="0" fontId="65" fillId="0" borderId="0" xfId="1" applyFont="1" applyFill="1" applyBorder="1" applyAlignment="1" applyProtection="1">
      <alignment horizontal="center" vertical="top"/>
    </xf>
    <xf numFmtId="0" fontId="62" fillId="0" borderId="0" xfId="1" applyFont="1" applyFill="1" applyProtection="1"/>
    <xf numFmtId="0" fontId="16" fillId="0" borderId="0" xfId="1" applyFont="1" applyAlignment="1" applyProtection="1">
      <alignment horizontal="right" indent="1"/>
    </xf>
    <xf numFmtId="0" fontId="59" fillId="0" borderId="0" xfId="1" applyFont="1" applyAlignment="1" applyProtection="1">
      <alignment horizontal="left"/>
    </xf>
    <xf numFmtId="41" fontId="59" fillId="21" borderId="22" xfId="1" applyNumberFormat="1" applyFont="1" applyFill="1" applyBorder="1" applyProtection="1">
      <protection locked="0"/>
    </xf>
    <xf numFmtId="41" fontId="59" fillId="0" borderId="0" xfId="1" applyNumberFormat="1" applyFont="1" applyFill="1" applyProtection="1"/>
    <xf numFmtId="41" fontId="59" fillId="0" borderId="22" xfId="1" applyNumberFormat="1" applyFont="1" applyFill="1" applyBorder="1" applyProtection="1"/>
    <xf numFmtId="41" fontId="59" fillId="21" borderId="71" xfId="1" applyNumberFormat="1" applyFont="1" applyFill="1" applyBorder="1" applyProtection="1">
      <protection locked="0"/>
    </xf>
    <xf numFmtId="41" fontId="58" fillId="0" borderId="0" xfId="1" applyNumberFormat="1" applyFont="1" applyFill="1" applyProtection="1"/>
    <xf numFmtId="0" fontId="58" fillId="0" borderId="0" xfId="1" applyFont="1" applyAlignment="1" applyProtection="1">
      <alignment horizontal="right"/>
    </xf>
    <xf numFmtId="3" fontId="59" fillId="0" borderId="0" xfId="1" applyNumberFormat="1" applyFont="1" applyFill="1" applyProtection="1"/>
    <xf numFmtId="0" fontId="66" fillId="0" borderId="0" xfId="1" applyFont="1" applyFill="1" applyAlignment="1" applyProtection="1">
      <alignment horizontal="center" vertical="center" textRotation="90" wrapText="1"/>
    </xf>
    <xf numFmtId="0" fontId="59" fillId="0" borderId="0" xfId="1" applyFont="1" applyFill="1" applyAlignment="1" applyProtection="1">
      <alignment horizontal="right" indent="1"/>
    </xf>
    <xf numFmtId="0" fontId="59" fillId="0" borderId="0" xfId="1" applyFont="1" applyAlignment="1" applyProtection="1">
      <alignment horizontal="right"/>
    </xf>
    <xf numFmtId="41" fontId="15" fillId="0" borderId="0" xfId="1" applyNumberFormat="1" applyFont="1" applyFill="1" applyAlignment="1" applyProtection="1">
      <alignment horizontal="center"/>
    </xf>
    <xf numFmtId="0" fontId="69" fillId="0" borderId="0" xfId="21" applyFont="1" applyFill="1" applyAlignment="1">
      <alignment horizontal="centerContinuous"/>
    </xf>
    <xf numFmtId="0" fontId="68" fillId="0" borderId="0" xfId="21" applyFill="1" applyAlignment="1">
      <alignment horizontal="centerContinuous"/>
    </xf>
    <xf numFmtId="0" fontId="68" fillId="0" borderId="0" xfId="21"/>
    <xf numFmtId="0" fontId="70" fillId="0" borderId="0" xfId="21" applyFont="1" applyFill="1"/>
    <xf numFmtId="0" fontId="71" fillId="0" borderId="0" xfId="21" applyFont="1" applyFill="1"/>
    <xf numFmtId="0" fontId="71" fillId="0" borderId="0" xfId="21" applyFont="1"/>
    <xf numFmtId="0" fontId="72" fillId="0" borderId="0" xfId="21" applyFont="1" applyFill="1" applyBorder="1"/>
    <xf numFmtId="0" fontId="72" fillId="0" borderId="0" xfId="21" applyFont="1" applyFill="1" applyBorder="1" applyAlignment="1">
      <alignment horizontal="center" wrapText="1"/>
    </xf>
    <xf numFmtId="0" fontId="68" fillId="0" borderId="0" xfId="21" applyFont="1" applyFill="1" applyBorder="1" applyAlignment="1">
      <alignment horizontal="center" wrapText="1"/>
    </xf>
    <xf numFmtId="0" fontId="73" fillId="0" borderId="13" xfId="21" applyFont="1" applyFill="1" applyBorder="1"/>
    <xf numFmtId="0" fontId="68" fillId="0" borderId="13" xfId="21" applyFill="1" applyBorder="1"/>
    <xf numFmtId="0" fontId="68" fillId="0" borderId="0" xfId="21" applyFont="1" applyBorder="1"/>
    <xf numFmtId="165" fontId="74" fillId="0" borderId="13" xfId="22" applyNumberFormat="1" applyFont="1" applyFill="1" applyBorder="1"/>
    <xf numFmtId="165" fontId="68" fillId="0" borderId="0" xfId="22" applyNumberFormat="1" applyFont="1" applyBorder="1"/>
    <xf numFmtId="0" fontId="72" fillId="0" borderId="13" xfId="21" applyFont="1" applyFill="1" applyBorder="1"/>
    <xf numFmtId="165" fontId="75" fillId="0" borderId="13" xfId="22" applyNumberFormat="1" applyFont="1" applyFill="1" applyBorder="1"/>
    <xf numFmtId="165" fontId="76" fillId="0" borderId="13" xfId="22" applyNumberFormat="1" applyFont="1" applyFill="1" applyBorder="1"/>
    <xf numFmtId="165" fontId="52" fillId="0" borderId="0" xfId="22" applyNumberFormat="1" applyFont="1" applyBorder="1"/>
    <xf numFmtId="165" fontId="0" fillId="0" borderId="0" xfId="22" applyNumberFormat="1" applyFont="1" applyBorder="1"/>
    <xf numFmtId="165" fontId="72" fillId="0" borderId="0" xfId="22" applyNumberFormat="1" applyFont="1" applyBorder="1"/>
    <xf numFmtId="0" fontId="77" fillId="0" borderId="13" xfId="21" applyFont="1" applyFill="1" applyBorder="1"/>
    <xf numFmtId="0" fontId="68" fillId="0" borderId="0" xfId="21" applyFont="1"/>
    <xf numFmtId="165" fontId="75" fillId="22" borderId="13" xfId="22" applyNumberFormat="1" applyFont="1" applyFill="1" applyBorder="1"/>
    <xf numFmtId="165" fontId="68" fillId="22" borderId="0" xfId="22" applyNumberFormat="1" applyFont="1" applyFill="1" applyBorder="1"/>
    <xf numFmtId="165" fontId="78" fillId="0" borderId="13" xfId="22" applyNumberFormat="1" applyFont="1" applyFill="1" applyBorder="1"/>
    <xf numFmtId="0" fontId="68" fillId="0" borderId="13" xfId="21" applyFont="1" applyFill="1" applyBorder="1"/>
    <xf numFmtId="165" fontId="79" fillId="0" borderId="13" xfId="22" applyNumberFormat="1" applyFont="1" applyFill="1" applyBorder="1" applyAlignment="1">
      <alignment horizontal="center"/>
    </xf>
    <xf numFmtId="165" fontId="11" fillId="0" borderId="13" xfId="22" applyNumberFormat="1" applyFont="1" applyFill="1" applyBorder="1"/>
    <xf numFmtId="9" fontId="11" fillId="0" borderId="13" xfId="20" applyFont="1" applyFill="1" applyBorder="1"/>
    <xf numFmtId="167" fontId="0" fillId="0" borderId="0" xfId="23" applyNumberFormat="1" applyFont="1" applyFill="1" applyBorder="1"/>
    <xf numFmtId="164" fontId="74" fillId="0" borderId="13" xfId="22" applyNumberFormat="1" applyFont="1" applyFill="1" applyBorder="1"/>
    <xf numFmtId="165" fontId="68" fillId="0" borderId="0" xfId="22" applyNumberFormat="1" applyFont="1" applyFill="1" applyBorder="1"/>
    <xf numFmtId="0" fontId="68" fillId="0" borderId="0" xfId="21" applyFill="1"/>
    <xf numFmtId="164" fontId="75" fillId="0" borderId="13" xfId="22" applyNumberFormat="1" applyFont="1" applyFill="1" applyBorder="1"/>
    <xf numFmtId="167" fontId="68" fillId="0" borderId="0" xfId="21" applyNumberFormat="1"/>
    <xf numFmtId="164" fontId="0" fillId="0" borderId="0" xfId="22" applyNumberFormat="1" applyFont="1"/>
    <xf numFmtId="9" fontId="11" fillId="0" borderId="0" xfId="20" applyFont="1" applyFill="1"/>
    <xf numFmtId="9" fontId="80" fillId="0" borderId="0" xfId="20" applyFont="1" applyFill="1"/>
    <xf numFmtId="164" fontId="68" fillId="0" borderId="0" xfId="21" applyNumberFormat="1"/>
    <xf numFmtId="0" fontId="77" fillId="24" borderId="13" xfId="21" applyFont="1" applyFill="1" applyBorder="1"/>
    <xf numFmtId="165" fontId="74" fillId="24" borderId="13" xfId="22" applyNumberFormat="1" applyFont="1" applyFill="1" applyBorder="1"/>
    <xf numFmtId="0" fontId="68" fillId="22" borderId="0" xfId="21" applyFill="1"/>
    <xf numFmtId="165" fontId="79" fillId="0" borderId="13" xfId="22" applyNumberFormat="1" applyFont="1" applyFill="1" applyBorder="1"/>
    <xf numFmtId="165" fontId="81" fillId="0" borderId="13" xfId="22" applyNumberFormat="1" applyFont="1" applyFill="1" applyBorder="1"/>
    <xf numFmtId="0" fontId="77" fillId="0" borderId="0" xfId="21" applyFont="1"/>
    <xf numFmtId="0" fontId="0" fillId="25" borderId="33" xfId="0" applyFill="1" applyBorder="1" applyAlignment="1">
      <alignment horizontal="center" vertical="center" wrapText="1"/>
    </xf>
    <xf numFmtId="168" fontId="0" fillId="25" borderId="33" xfId="0" applyNumberFormat="1" applyFill="1" applyBorder="1" applyAlignment="1">
      <alignment horizontal="center" vertical="center" wrapText="1"/>
    </xf>
    <xf numFmtId="165" fontId="74" fillId="26" borderId="13" xfId="22" applyNumberFormat="1" applyFont="1" applyFill="1" applyBorder="1"/>
    <xf numFmtId="165" fontId="75" fillId="26" borderId="13" xfId="22" applyNumberFormat="1" applyFont="1" applyFill="1" applyBorder="1"/>
    <xf numFmtId="167" fontId="74" fillId="26" borderId="13" xfId="23" applyNumberFormat="1" applyFont="1" applyFill="1" applyBorder="1"/>
    <xf numFmtId="164" fontId="74" fillId="26" borderId="13" xfId="22" applyNumberFormat="1" applyFont="1" applyFill="1" applyBorder="1"/>
    <xf numFmtId="164" fontId="75" fillId="26" borderId="13" xfId="22" applyNumberFormat="1" applyFont="1" applyFill="1" applyBorder="1"/>
    <xf numFmtId="167" fontId="75" fillId="26" borderId="13" xfId="23" applyNumberFormat="1" applyFont="1" applyFill="1" applyBorder="1"/>
    <xf numFmtId="0" fontId="82" fillId="0" borderId="0" xfId="21" applyFont="1" applyFill="1"/>
    <xf numFmtId="0" fontId="68" fillId="0" borderId="0" xfId="21" applyFill="1" applyBorder="1"/>
    <xf numFmtId="165" fontId="78" fillId="0" borderId="0" xfId="22" applyNumberFormat="1" applyFont="1" applyFill="1" applyBorder="1"/>
    <xf numFmtId="164" fontId="52" fillId="27" borderId="14" xfId="3" applyNumberFormat="1" applyFont="1" applyFill="1" applyBorder="1" applyProtection="1">
      <protection locked="0"/>
    </xf>
    <xf numFmtId="0" fontId="0" fillId="0" borderId="0" xfId="0"/>
    <xf numFmtId="44" fontId="19" fillId="2" borderId="14" xfId="3" applyNumberFormat="1" applyFont="1" applyFill="1" applyBorder="1"/>
    <xf numFmtId="0" fontId="0" fillId="2" borderId="41" xfId="0" applyFill="1" applyBorder="1" applyAlignment="1">
      <alignment wrapText="1"/>
    </xf>
    <xf numFmtId="0" fontId="0" fillId="0" borderId="0" xfId="0" applyAlignment="1">
      <alignment wrapText="1"/>
    </xf>
    <xf numFmtId="0" fontId="0" fillId="0" borderId="41" xfId="0" applyBorder="1" applyAlignment="1">
      <alignment wrapText="1"/>
    </xf>
    <xf numFmtId="0" fontId="51" fillId="2" borderId="0" xfId="0" applyFont="1" applyFill="1" applyAlignment="1">
      <alignment horizontal="center" vertical="top" wrapText="1"/>
    </xf>
    <xf numFmtId="0" fontId="51" fillId="0" borderId="0" xfId="0" applyFont="1" applyAlignment="1">
      <alignment horizontal="center" vertical="top" wrapText="1"/>
    </xf>
    <xf numFmtId="0" fontId="53" fillId="2" borderId="41" xfId="14" applyFill="1" applyBorder="1" applyAlignment="1">
      <alignment wrapText="1"/>
    </xf>
    <xf numFmtId="0" fontId="45" fillId="12" borderId="88" xfId="13" applyFont="1" applyFill="1" applyBorder="1" applyAlignment="1" applyProtection="1">
      <alignment horizontal="center"/>
    </xf>
    <xf numFmtId="0" fontId="45" fillId="12" borderId="89" xfId="13" applyFont="1" applyFill="1" applyBorder="1" applyAlignment="1" applyProtection="1">
      <alignment horizontal="center"/>
    </xf>
    <xf numFmtId="0" fontId="45" fillId="12" borderId="90" xfId="13" applyFont="1" applyFill="1" applyBorder="1" applyAlignment="1" applyProtection="1">
      <alignment horizontal="center"/>
    </xf>
    <xf numFmtId="0" fontId="45" fillId="12" borderId="82" xfId="13" applyFont="1" applyFill="1" applyBorder="1" applyAlignment="1" applyProtection="1">
      <alignment horizontal="center"/>
    </xf>
    <xf numFmtId="0" fontId="45" fillId="12" borderId="91" xfId="13" applyFont="1" applyFill="1" applyBorder="1" applyAlignment="1" applyProtection="1">
      <alignment horizontal="center"/>
    </xf>
    <xf numFmtId="0" fontId="45" fillId="12" borderId="92" xfId="13" applyFont="1" applyFill="1" applyBorder="1" applyAlignment="1" applyProtection="1">
      <alignment horizontal="center"/>
    </xf>
    <xf numFmtId="0" fontId="45" fillId="12" borderId="107" xfId="13" applyFont="1" applyFill="1" applyBorder="1" applyAlignment="1" applyProtection="1">
      <alignment horizontal="center"/>
    </xf>
    <xf numFmtId="0" fontId="45" fillId="12" borderId="87" xfId="13" applyFont="1" applyFill="1" applyBorder="1" applyAlignment="1" applyProtection="1">
      <alignment horizontal="center"/>
    </xf>
    <xf numFmtId="0" fontId="45" fillId="15" borderId="71" xfId="13" applyFont="1" applyFill="1" applyBorder="1" applyAlignment="1" applyProtection="1">
      <alignment horizontal="left"/>
    </xf>
    <xf numFmtId="0" fontId="45" fillId="15" borderId="13" xfId="13" applyFont="1" applyFill="1" applyBorder="1" applyAlignment="1" applyProtection="1">
      <alignment horizontal="left"/>
    </xf>
    <xf numFmtId="0" fontId="45" fillId="15" borderId="72" xfId="13" applyFont="1" applyFill="1" applyBorder="1" applyAlignment="1" applyProtection="1">
      <alignment horizontal="left"/>
    </xf>
    <xf numFmtId="0" fontId="11" fillId="0" borderId="94" xfId="0" applyFont="1" applyBorder="1" applyAlignment="1">
      <alignment wrapText="1"/>
    </xf>
    <xf numFmtId="0" fontId="11" fillId="0" borderId="95" xfId="0" applyFont="1" applyBorder="1" applyAlignment="1">
      <alignment wrapText="1"/>
    </xf>
    <xf numFmtId="0" fontId="11" fillId="0" borderId="96" xfId="0" applyFont="1" applyBorder="1" applyAlignment="1">
      <alignment wrapText="1"/>
    </xf>
    <xf numFmtId="0" fontId="11" fillId="0" borderId="60" xfId="0" applyFont="1" applyBorder="1" applyAlignment="1">
      <alignment wrapText="1"/>
    </xf>
    <xf numFmtId="0" fontId="11" fillId="0" borderId="0" xfId="0" applyFont="1" applyBorder="1" applyAlignment="1">
      <alignment wrapText="1"/>
    </xf>
    <xf numFmtId="0" fontId="11" fillId="0" borderId="24" xfId="0" applyFont="1" applyBorder="1" applyAlignment="1">
      <alignment wrapText="1"/>
    </xf>
    <xf numFmtId="0" fontId="11" fillId="0" borderId="97" xfId="0" applyFont="1" applyBorder="1" applyAlignment="1">
      <alignment wrapText="1"/>
    </xf>
    <xf numFmtId="0" fontId="11" fillId="0" borderId="98" xfId="0" applyFont="1" applyBorder="1" applyAlignment="1">
      <alignment wrapText="1"/>
    </xf>
    <xf numFmtId="0" fontId="11" fillId="0" borderId="99" xfId="0" applyFont="1" applyBorder="1" applyAlignment="1">
      <alignment wrapText="1"/>
    </xf>
    <xf numFmtId="0" fontId="0" fillId="9" borderId="13" xfId="0" applyFill="1" applyBorder="1" applyAlignment="1" applyProtection="1">
      <protection locked="0"/>
    </xf>
    <xf numFmtId="0" fontId="0" fillId="0" borderId="13" xfId="0" applyBorder="1" applyAlignment="1" applyProtection="1">
      <protection locked="0"/>
    </xf>
    <xf numFmtId="171" fontId="5" fillId="0" borderId="67" xfId="0" applyNumberFormat="1" applyFont="1" applyBorder="1" applyAlignment="1" applyProtection="1">
      <alignment horizontal="center"/>
    </xf>
    <xf numFmtId="0" fontId="4" fillId="9" borderId="12" xfId="0" applyFont="1" applyFill="1" applyBorder="1" applyAlignment="1" applyProtection="1">
      <protection locked="0"/>
    </xf>
    <xf numFmtId="0" fontId="0" fillId="9" borderId="12" xfId="0" applyFill="1" applyBorder="1" applyAlignment="1" applyProtection="1">
      <protection locked="0"/>
    </xf>
    <xf numFmtId="0" fontId="0" fillId="0" borderId="12" xfId="0" applyBorder="1" applyAlignment="1" applyProtection="1">
      <protection locked="0"/>
    </xf>
    <xf numFmtId="0" fontId="4" fillId="0" borderId="13" xfId="0" applyFont="1" applyBorder="1" applyAlignment="1" applyProtection="1">
      <protection locked="0"/>
    </xf>
    <xf numFmtId="0" fontId="4" fillId="9" borderId="13" xfId="0" applyFont="1" applyFill="1" applyBorder="1" applyAlignment="1" applyProtection="1">
      <protection locked="0"/>
    </xf>
    <xf numFmtId="170" fontId="5" fillId="9" borderId="69" xfId="3" applyNumberFormat="1" applyFont="1" applyFill="1" applyBorder="1" applyAlignment="1" applyProtection="1"/>
    <xf numFmtId="170" fontId="5" fillId="0" borderId="70" xfId="0" applyNumberFormat="1" applyFont="1" applyBorder="1" applyAlignment="1" applyProtection="1"/>
    <xf numFmtId="4" fontId="5" fillId="9" borderId="65" xfId="3" applyNumberFormat="1" applyFont="1" applyFill="1" applyBorder="1" applyAlignment="1" applyProtection="1">
      <alignment horizontal="center"/>
    </xf>
    <xf numFmtId="0" fontId="0" fillId="0" borderId="12" xfId="0" applyBorder="1" applyAlignment="1" applyProtection="1">
      <alignment horizontal="center"/>
    </xf>
    <xf numFmtId="0" fontId="0" fillId="0" borderId="23" xfId="0" applyBorder="1" applyAlignment="1" applyProtection="1">
      <alignment horizontal="center"/>
    </xf>
    <xf numFmtId="4" fontId="4" fillId="9" borderId="66" xfId="3" applyNumberFormat="1" applyFont="1" applyFill="1" applyBorder="1" applyAlignment="1" applyProtection="1">
      <alignment horizontal="center"/>
    </xf>
    <xf numFmtId="0" fontId="4" fillId="0" borderId="67" xfId="0" applyFont="1" applyBorder="1" applyAlignment="1" applyProtection="1">
      <alignment horizontal="center"/>
    </xf>
    <xf numFmtId="0" fontId="4" fillId="0" borderId="68" xfId="0" applyFont="1" applyBorder="1" applyAlignment="1" applyProtection="1">
      <alignment horizontal="center"/>
    </xf>
    <xf numFmtId="170" fontId="5" fillId="9" borderId="69" xfId="3" applyNumberFormat="1" applyFont="1" applyFill="1" applyBorder="1" applyAlignment="1" applyProtection="1">
      <alignment horizontal="center"/>
    </xf>
    <xf numFmtId="170" fontId="5" fillId="0" borderId="70" xfId="0" applyNumberFormat="1" applyFont="1" applyBorder="1" applyAlignment="1" applyProtection="1">
      <alignment horizontal="center"/>
    </xf>
    <xf numFmtId="4" fontId="5" fillId="0" borderId="65" xfId="0" applyNumberFormat="1" applyFont="1" applyBorder="1" applyAlignment="1" applyProtection="1">
      <alignment horizontal="center"/>
    </xf>
    <xf numFmtId="4" fontId="5" fillId="9" borderId="22" xfId="3" applyNumberFormat="1" applyFont="1" applyFill="1" applyBorder="1" applyAlignment="1" applyProtection="1"/>
    <xf numFmtId="4" fontId="5" fillId="0" borderId="22" xfId="0" applyNumberFormat="1" applyFont="1" applyBorder="1" applyAlignment="1" applyProtection="1"/>
    <xf numFmtId="4" fontId="4" fillId="9" borderId="22" xfId="3" applyNumberFormat="1" applyFill="1" applyBorder="1" applyAlignment="1" applyProtection="1">
      <alignment horizontal="right"/>
    </xf>
    <xf numFmtId="4" fontId="0" fillId="0" borderId="22" xfId="0" applyNumberFormat="1" applyBorder="1" applyAlignment="1" applyProtection="1">
      <alignment horizontal="right"/>
    </xf>
    <xf numFmtId="4" fontId="4" fillId="9" borderId="22" xfId="3" applyNumberFormat="1" applyFill="1" applyBorder="1" applyAlignment="1" applyProtection="1">
      <protection locked="0"/>
    </xf>
    <xf numFmtId="4" fontId="0" fillId="0" borderId="22" xfId="0" applyNumberFormat="1" applyBorder="1" applyAlignment="1" applyProtection="1">
      <protection locked="0"/>
    </xf>
    <xf numFmtId="4" fontId="4" fillId="9" borderId="71" xfId="3" applyNumberFormat="1" applyFont="1" applyFill="1" applyBorder="1" applyAlignment="1" applyProtection="1">
      <alignment horizontal="center"/>
    </xf>
    <xf numFmtId="0" fontId="4" fillId="0" borderId="13" xfId="0" applyFont="1" applyBorder="1" applyAlignment="1" applyProtection="1">
      <alignment horizontal="center"/>
    </xf>
    <xf numFmtId="0" fontId="4" fillId="0" borderId="72" xfId="0" applyFont="1" applyBorder="1" applyAlignment="1" applyProtection="1">
      <alignment horizontal="center"/>
    </xf>
    <xf numFmtId="0" fontId="31" fillId="10" borderId="52" xfId="0" applyFont="1" applyFill="1" applyBorder="1" applyAlignment="1" applyProtection="1">
      <alignment horizontal="center" vertical="center" wrapText="1"/>
    </xf>
    <xf numFmtId="0" fontId="29" fillId="10" borderId="53" xfId="0" applyFont="1" applyFill="1" applyBorder="1" applyAlignment="1" applyProtection="1">
      <alignment vertical="center" wrapText="1"/>
    </xf>
    <xf numFmtId="0" fontId="29" fillId="10" borderId="54" xfId="0" applyFont="1" applyFill="1" applyBorder="1" applyAlignment="1" applyProtection="1">
      <alignment vertical="center" wrapText="1"/>
    </xf>
    <xf numFmtId="0" fontId="0" fillId="0" borderId="57" xfId="0" applyBorder="1" applyAlignment="1" applyProtection="1">
      <alignment vertical="center" wrapText="1"/>
    </xf>
    <xf numFmtId="0" fontId="0" fillId="0" borderId="0" xfId="0" applyAlignment="1" applyProtection="1">
      <alignment vertical="center" wrapText="1"/>
    </xf>
    <xf numFmtId="0" fontId="0" fillId="0" borderId="58" xfId="0" applyBorder="1" applyAlignment="1" applyProtection="1">
      <alignment vertical="center" wrapText="1"/>
    </xf>
    <xf numFmtId="0" fontId="0" fillId="0" borderId="61" xfId="0" applyBorder="1" applyAlignment="1" applyProtection="1">
      <alignment vertical="center" wrapText="1"/>
    </xf>
    <xf numFmtId="0" fontId="0" fillId="0" borderId="62" xfId="0" applyBorder="1" applyAlignment="1" applyProtection="1">
      <alignment vertical="center" wrapText="1"/>
    </xf>
    <xf numFmtId="0" fontId="0" fillId="0" borderId="63" xfId="0" applyBorder="1" applyAlignment="1" applyProtection="1">
      <alignment vertical="center" wrapText="1"/>
    </xf>
    <xf numFmtId="0" fontId="31" fillId="10" borderId="51" xfId="0" applyFont="1" applyFill="1" applyBorder="1" applyAlignment="1" applyProtection="1">
      <alignment horizontal="center" vertical="center" wrapText="1"/>
    </xf>
    <xf numFmtId="0" fontId="0" fillId="0" borderId="59" xfId="0" applyBorder="1" applyAlignment="1" applyProtection="1">
      <alignment horizontal="center" vertical="center" wrapText="1"/>
    </xf>
    <xf numFmtId="0" fontId="0" fillId="0" borderId="64" xfId="0" applyBorder="1" applyAlignment="1" applyProtection="1">
      <alignment horizontal="center" vertical="center" wrapText="1"/>
    </xf>
    <xf numFmtId="0" fontId="0" fillId="0" borderId="53" xfId="0" applyBorder="1" applyAlignment="1" applyProtection="1">
      <alignment horizontal="center" vertical="center" wrapText="1"/>
    </xf>
    <xf numFmtId="0" fontId="0" fillId="0" borderId="54" xfId="0" applyBorder="1" applyAlignment="1" applyProtection="1">
      <alignment horizontal="center" vertical="center" wrapText="1"/>
    </xf>
    <xf numFmtId="0" fontId="0" fillId="0" borderId="57" xfId="0" applyBorder="1" applyAlignment="1" applyProtection="1">
      <alignment horizontal="center" vertical="center" wrapText="1"/>
    </xf>
    <xf numFmtId="0" fontId="0" fillId="0" borderId="0" xfId="0" applyAlignment="1" applyProtection="1">
      <alignment horizontal="center" vertical="center" wrapText="1"/>
    </xf>
    <xf numFmtId="0" fontId="0" fillId="0" borderId="58" xfId="0" applyBorder="1" applyAlignment="1" applyProtection="1">
      <alignment horizontal="center" vertical="center" wrapText="1"/>
    </xf>
    <xf numFmtId="0" fontId="0" fillId="0" borderId="61" xfId="0" applyBorder="1" applyAlignment="1" applyProtection="1">
      <alignment horizontal="center" vertical="center" wrapText="1"/>
    </xf>
    <xf numFmtId="0" fontId="0" fillId="0" borderId="62" xfId="0" applyBorder="1" applyAlignment="1" applyProtection="1">
      <alignment horizontal="center" vertical="center" wrapText="1"/>
    </xf>
    <xf numFmtId="0" fontId="0" fillId="0" borderId="63" xfId="0" applyBorder="1" applyAlignment="1" applyProtection="1">
      <alignment horizontal="center" vertical="center" wrapText="1"/>
    </xf>
    <xf numFmtId="2" fontId="31" fillId="10" borderId="52" xfId="0" applyNumberFormat="1" applyFont="1" applyFill="1" applyBorder="1" applyAlignment="1" applyProtection="1">
      <alignment horizontal="center" vertical="center" wrapText="1"/>
    </xf>
    <xf numFmtId="0" fontId="0" fillId="0" borderId="54" xfId="0" applyBorder="1" applyAlignment="1" applyProtection="1">
      <alignment horizontal="center"/>
    </xf>
    <xf numFmtId="0" fontId="0" fillId="0" borderId="57" xfId="0" applyBorder="1" applyAlignment="1" applyProtection="1">
      <alignment horizontal="center"/>
    </xf>
    <xf numFmtId="0" fontId="0" fillId="0" borderId="58" xfId="0" applyBorder="1" applyAlignment="1" applyProtection="1">
      <alignment horizontal="center"/>
    </xf>
    <xf numFmtId="0" fontId="0" fillId="0" borderId="61" xfId="0" applyBorder="1" applyAlignment="1" applyProtection="1">
      <alignment horizontal="center"/>
    </xf>
    <xf numFmtId="0" fontId="0" fillId="0" borderId="63" xfId="0" applyBorder="1" applyAlignment="1" applyProtection="1">
      <alignment horizontal="center"/>
    </xf>
    <xf numFmtId="4" fontId="4" fillId="9" borderId="70" xfId="3" applyNumberFormat="1" applyFill="1" applyBorder="1" applyAlignment="1" applyProtection="1">
      <protection locked="0"/>
    </xf>
    <xf numFmtId="4" fontId="0" fillId="0" borderId="70" xfId="0" applyNumberFormat="1" applyBorder="1" applyAlignment="1" applyProtection="1">
      <protection locked="0"/>
    </xf>
    <xf numFmtId="4" fontId="4" fillId="9" borderId="70" xfId="3" applyNumberFormat="1" applyFill="1" applyBorder="1" applyAlignment="1" applyProtection="1">
      <alignment horizontal="right"/>
    </xf>
    <xf numFmtId="4" fontId="0" fillId="0" borderId="70" xfId="0" applyNumberFormat="1" applyBorder="1" applyAlignment="1" applyProtection="1">
      <alignment horizontal="right"/>
    </xf>
    <xf numFmtId="4" fontId="5" fillId="9" borderId="22" xfId="3" applyNumberFormat="1" applyFont="1" applyFill="1" applyBorder="1" applyAlignment="1" applyProtection="1">
      <alignment horizontal="center"/>
    </xf>
    <xf numFmtId="4" fontId="5" fillId="0" borderId="22" xfId="0" applyNumberFormat="1" applyFont="1" applyBorder="1" applyAlignment="1" applyProtection="1">
      <alignment horizontal="center"/>
    </xf>
    <xf numFmtId="0" fontId="31" fillId="10" borderId="47" xfId="0" applyFont="1" applyFill="1" applyBorder="1" applyAlignment="1" applyProtection="1">
      <alignment horizontal="center" vertical="center"/>
    </xf>
    <xf numFmtId="0" fontId="29" fillId="0" borderId="48" xfId="0" applyFont="1" applyBorder="1" applyAlignment="1" applyProtection="1">
      <alignment vertical="center"/>
    </xf>
    <xf numFmtId="0" fontId="29" fillId="0" borderId="49" xfId="0" applyFont="1" applyBorder="1" applyAlignment="1" applyProtection="1">
      <alignment vertical="center"/>
    </xf>
    <xf numFmtId="0" fontId="0" fillId="0" borderId="48" xfId="0" applyBorder="1" applyAlignment="1" applyProtection="1"/>
    <xf numFmtId="0" fontId="0" fillId="0" borderId="49" xfId="0" applyBorder="1" applyAlignment="1" applyProtection="1"/>
    <xf numFmtId="2" fontId="31" fillId="10" borderId="47" xfId="0" applyNumberFormat="1" applyFont="1" applyFill="1" applyBorder="1" applyAlignment="1" applyProtection="1">
      <alignment horizontal="center" vertical="center"/>
    </xf>
    <xf numFmtId="0" fontId="0" fillId="0" borderId="48" xfId="0" applyBorder="1" applyAlignment="1" applyProtection="1">
      <alignment horizontal="center" vertical="center"/>
    </xf>
    <xf numFmtId="0" fontId="0" fillId="0" borderId="49" xfId="0" applyBorder="1" applyAlignment="1" applyProtection="1">
      <alignment horizontal="center" vertical="center"/>
    </xf>
    <xf numFmtId="4" fontId="5" fillId="0" borderId="71" xfId="0" applyNumberFormat="1" applyFont="1" applyBorder="1" applyAlignment="1" applyProtection="1">
      <alignment horizontal="center"/>
    </xf>
    <xf numFmtId="0" fontId="0" fillId="0" borderId="13" xfId="0" applyBorder="1" applyAlignment="1" applyProtection="1">
      <alignment horizontal="center"/>
    </xf>
    <xf numFmtId="0" fontId="0" fillId="0" borderId="72" xfId="0" applyBorder="1" applyAlignment="1" applyProtection="1">
      <alignment horizontal="center"/>
    </xf>
    <xf numFmtId="4" fontId="5" fillId="9" borderId="71" xfId="3" applyNumberFormat="1" applyFont="1" applyFill="1" applyBorder="1" applyAlignment="1" applyProtection="1"/>
    <xf numFmtId="0" fontId="0" fillId="0" borderId="13" xfId="0" applyBorder="1" applyAlignment="1" applyProtection="1"/>
    <xf numFmtId="0" fontId="0" fillId="0" borderId="72" xfId="0" applyBorder="1" applyAlignment="1" applyProtection="1"/>
    <xf numFmtId="4" fontId="4" fillId="9" borderId="66" xfId="3" applyNumberFormat="1" applyFill="1" applyBorder="1" applyAlignment="1" applyProtection="1">
      <protection locked="0"/>
    </xf>
    <xf numFmtId="4" fontId="4" fillId="9" borderId="67" xfId="3" applyNumberFormat="1" applyFill="1" applyBorder="1" applyAlignment="1" applyProtection="1">
      <protection locked="0"/>
    </xf>
    <xf numFmtId="4" fontId="4" fillId="9" borderId="68" xfId="3" applyNumberFormat="1" applyFill="1" applyBorder="1" applyAlignment="1" applyProtection="1">
      <protection locked="0"/>
    </xf>
    <xf numFmtId="4" fontId="4" fillId="9" borderId="71" xfId="3" applyNumberFormat="1" applyFill="1" applyBorder="1" applyAlignment="1" applyProtection="1">
      <protection locked="0"/>
    </xf>
    <xf numFmtId="4" fontId="4" fillId="9" borderId="13" xfId="3" applyNumberFormat="1" applyFill="1" applyBorder="1" applyAlignment="1" applyProtection="1">
      <protection locked="0"/>
    </xf>
    <xf numFmtId="4" fontId="4" fillId="9" borderId="72" xfId="3" applyNumberFormat="1" applyFill="1" applyBorder="1" applyAlignment="1" applyProtection="1">
      <protection locked="0"/>
    </xf>
    <xf numFmtId="0" fontId="29" fillId="10" borderId="48" xfId="0" applyFont="1" applyFill="1" applyBorder="1" applyAlignment="1" applyProtection="1">
      <alignment vertical="center"/>
    </xf>
    <xf numFmtId="0" fontId="29" fillId="10" borderId="49" xfId="0" applyFont="1" applyFill="1" applyBorder="1" applyAlignment="1" applyProtection="1">
      <alignment vertical="center"/>
    </xf>
    <xf numFmtId="0" fontId="31" fillId="10" borderId="55" xfId="0" applyFont="1" applyFill="1" applyBorder="1" applyAlignment="1" applyProtection="1">
      <alignment horizontal="center" vertical="center" wrapText="1"/>
    </xf>
    <xf numFmtId="0" fontId="0" fillId="0" borderId="53" xfId="0" applyBorder="1" applyAlignment="1" applyProtection="1">
      <alignment vertical="center" wrapText="1"/>
    </xf>
    <xf numFmtId="0" fontId="0" fillId="0" borderId="56" xfId="0" applyBorder="1" applyAlignment="1" applyProtection="1">
      <alignment vertical="center" wrapText="1"/>
    </xf>
    <xf numFmtId="0" fontId="0" fillId="0" borderId="60" xfId="0" applyBorder="1" applyAlignment="1" applyProtection="1">
      <alignment vertical="center" wrapText="1"/>
    </xf>
    <xf numFmtId="0" fontId="0" fillId="0" borderId="24" xfId="0" applyBorder="1" applyAlignment="1" applyProtection="1">
      <alignment vertical="center" wrapText="1"/>
    </xf>
    <xf numFmtId="0" fontId="0" fillId="0" borderId="65" xfId="0" applyBorder="1" applyAlignment="1" applyProtection="1">
      <alignment vertical="center" wrapText="1"/>
    </xf>
    <xf numFmtId="0" fontId="0" fillId="0" borderId="12" xfId="0" applyBorder="1" applyAlignment="1" applyProtection="1">
      <alignment vertical="center" wrapText="1"/>
    </xf>
    <xf numFmtId="0" fontId="0" fillId="0" borderId="23" xfId="0" applyBorder="1" applyAlignment="1" applyProtection="1">
      <alignment vertical="center" wrapText="1"/>
    </xf>
    <xf numFmtId="0" fontId="14" fillId="9" borderId="0" xfId="0" applyFont="1" applyFill="1" applyBorder="1" applyAlignment="1" applyProtection="1">
      <alignment horizontal="center"/>
    </xf>
    <xf numFmtId="0" fontId="0" fillId="0" borderId="0" xfId="0" applyBorder="1" applyAlignment="1" applyProtection="1">
      <alignment horizontal="center"/>
    </xf>
    <xf numFmtId="0" fontId="5" fillId="9" borderId="0" xfId="0" applyFont="1" applyFill="1" applyAlignment="1" applyProtection="1">
      <alignment horizontal="right"/>
    </xf>
    <xf numFmtId="0" fontId="0" fillId="0" borderId="0" xfId="0" applyAlignment="1" applyProtection="1">
      <alignment horizontal="right"/>
    </xf>
    <xf numFmtId="0" fontId="28" fillId="0" borderId="0" xfId="0" applyFont="1" applyAlignment="1" applyProtection="1">
      <alignment horizontal="right"/>
    </xf>
    <xf numFmtId="174" fontId="0" fillId="9" borderId="6" xfId="0" applyNumberFormat="1" applyFill="1" applyBorder="1" applyAlignment="1" applyProtection="1">
      <alignment horizontal="left"/>
      <protection locked="0"/>
    </xf>
    <xf numFmtId="174" fontId="0" fillId="0" borderId="7" xfId="0" applyNumberFormat="1" applyBorder="1" applyAlignment="1" applyProtection="1">
      <alignment horizontal="left"/>
      <protection locked="0"/>
    </xf>
    <xf numFmtId="0" fontId="0" fillId="0" borderId="7" xfId="0" applyBorder="1" applyAlignment="1"/>
    <xf numFmtId="0" fontId="0" fillId="0" borderId="8" xfId="0" applyBorder="1" applyAlignment="1"/>
    <xf numFmtId="0" fontId="0" fillId="0" borderId="7" xfId="0" applyBorder="1" applyAlignment="1" applyProtection="1">
      <alignment horizontal="left"/>
    </xf>
    <xf numFmtId="0" fontId="0" fillId="0" borderId="8" xfId="0" applyBorder="1" applyAlignment="1" applyProtection="1">
      <alignment horizontal="left"/>
    </xf>
    <xf numFmtId="0" fontId="29" fillId="9" borderId="12" xfId="0" applyFont="1" applyFill="1" applyBorder="1" applyAlignment="1" applyProtection="1">
      <protection locked="0"/>
    </xf>
    <xf numFmtId="0" fontId="5" fillId="9" borderId="65" xfId="0" applyFont="1" applyFill="1" applyBorder="1" applyAlignment="1" applyProtection="1">
      <alignment horizontal="center"/>
    </xf>
    <xf numFmtId="0" fontId="0" fillId="0" borderId="12" xfId="0" applyBorder="1" applyAlignment="1" applyProtection="1"/>
    <xf numFmtId="0" fontId="4" fillId="9" borderId="65" xfId="0" applyFont="1" applyFill="1" applyBorder="1" applyAlignment="1" applyProtection="1"/>
    <xf numFmtId="0" fontId="32" fillId="10" borderId="76" xfId="0" applyFont="1" applyFill="1"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70" xfId="0" applyBorder="1" applyAlignment="1" applyProtection="1">
      <alignment horizontal="center" vertical="center" wrapText="1"/>
    </xf>
    <xf numFmtId="4" fontId="4" fillId="9" borderId="0" xfId="0" applyNumberFormat="1" applyFont="1" applyFill="1" applyBorder="1" applyAlignment="1" applyProtection="1">
      <alignment horizontal="right"/>
    </xf>
    <xf numFmtId="4" fontId="0" fillId="0" borderId="0" xfId="0" applyNumberFormat="1" applyAlignment="1" applyProtection="1"/>
    <xf numFmtId="4" fontId="28" fillId="9" borderId="69" xfId="0" applyNumberFormat="1" applyFont="1" applyFill="1" applyBorder="1" applyAlignment="1" applyProtection="1"/>
    <xf numFmtId="4" fontId="28" fillId="0" borderId="70" xfId="0" applyNumberFormat="1" applyFont="1" applyBorder="1" applyAlignment="1" applyProtection="1"/>
    <xf numFmtId="0" fontId="29" fillId="0" borderId="0" xfId="0" applyFont="1" applyAlignment="1" applyProtection="1"/>
    <xf numFmtId="0" fontId="0" fillId="0" borderId="0" xfId="0" applyAlignment="1" applyProtection="1"/>
    <xf numFmtId="0" fontId="32" fillId="10" borderId="73" xfId="0" applyFont="1" applyFill="1" applyBorder="1" applyAlignment="1" applyProtection="1">
      <alignment horizontal="center"/>
    </xf>
    <xf numFmtId="0" fontId="0" fillId="0" borderId="25" xfId="0" applyBorder="1" applyAlignment="1" applyProtection="1">
      <alignment horizontal="center"/>
    </xf>
    <xf numFmtId="0" fontId="0" fillId="0" borderId="74" xfId="0" applyBorder="1" applyAlignment="1" applyProtection="1">
      <alignment horizontal="center"/>
    </xf>
    <xf numFmtId="0" fontId="0" fillId="0" borderId="54" xfId="0" applyBorder="1" applyAlignment="1" applyProtection="1">
      <alignment vertical="center" wrapText="1"/>
    </xf>
    <xf numFmtId="0" fontId="29" fillId="9" borderId="0" xfId="0" applyFont="1" applyFill="1" applyBorder="1" applyAlignment="1" applyProtection="1"/>
    <xf numFmtId="0" fontId="0" fillId="0" borderId="0" xfId="0" applyBorder="1" applyAlignment="1" applyProtection="1"/>
    <xf numFmtId="0" fontId="29" fillId="0" borderId="12" xfId="0" applyFont="1" applyBorder="1" applyAlignment="1" applyProtection="1"/>
    <xf numFmtId="0" fontId="29" fillId="0" borderId="0" xfId="0" applyFont="1" applyBorder="1" applyAlignment="1"/>
    <xf numFmtId="0" fontId="0" fillId="0" borderId="0" xfId="0"/>
    <xf numFmtId="0" fontId="0" fillId="0" borderId="0" xfId="0" applyBorder="1" applyAlignment="1"/>
    <xf numFmtId="0" fontId="29" fillId="0" borderId="12" xfId="0" applyFont="1" applyBorder="1" applyAlignment="1"/>
    <xf numFmtId="0" fontId="0" fillId="0" borderId="12" xfId="0" applyBorder="1" applyAlignment="1"/>
    <xf numFmtId="0" fontId="30" fillId="9" borderId="0" xfId="0" applyFont="1" applyFill="1" applyBorder="1" applyAlignment="1" applyProtection="1">
      <alignment horizontal="left"/>
    </xf>
    <xf numFmtId="0" fontId="37" fillId="0" borderId="0" xfId="0" applyFont="1" applyBorder="1" applyAlignment="1" applyProtection="1">
      <alignment horizontal="left"/>
    </xf>
    <xf numFmtId="0" fontId="16" fillId="9" borderId="0" xfId="0" applyFont="1" applyFill="1" applyAlignment="1" applyProtection="1">
      <alignment horizontal="center"/>
    </xf>
    <xf numFmtId="0" fontId="0" fillId="0" borderId="0" xfId="0" applyAlignment="1" applyProtection="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2" fillId="6" borderId="10"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5" borderId="103" xfId="0" applyFill="1" applyBorder="1" applyAlignment="1">
      <alignment horizontal="left" vertical="top" wrapText="1"/>
    </xf>
    <xf numFmtId="0" fontId="0" fillId="5" borderId="101" xfId="0" applyFill="1" applyBorder="1" applyAlignment="1">
      <alignment horizontal="left" vertical="top" wrapText="1"/>
    </xf>
    <xf numFmtId="0" fontId="0" fillId="5" borderId="104" xfId="0" applyFill="1" applyBorder="1" applyAlignment="1">
      <alignment horizontal="left" vertical="top" wrapText="1"/>
    </xf>
    <xf numFmtId="0" fontId="1" fillId="5" borderId="17" xfId="0" applyFont="1" applyFill="1" applyBorder="1" applyAlignment="1">
      <alignment wrapText="1"/>
    </xf>
    <xf numFmtId="0" fontId="1" fillId="5" borderId="13" xfId="0" applyFont="1" applyFill="1" applyBorder="1" applyAlignment="1">
      <alignment wrapText="1"/>
    </xf>
    <xf numFmtId="0" fontId="1" fillId="5" borderId="9" xfId="0" applyFont="1" applyFill="1" applyBorder="1" applyAlignment="1">
      <alignment wrapText="1"/>
    </xf>
    <xf numFmtId="0" fontId="0" fillId="5" borderId="17" xfId="0" applyFill="1" applyBorder="1" applyAlignment="1">
      <alignment wrapText="1"/>
    </xf>
    <xf numFmtId="0" fontId="0" fillId="5" borderId="13" xfId="0" applyFill="1" applyBorder="1" applyAlignment="1">
      <alignment wrapText="1"/>
    </xf>
    <xf numFmtId="0" fontId="0" fillId="5" borderId="9" xfId="0" applyFill="1" applyBorder="1" applyAlignment="1">
      <alignment wrapText="1"/>
    </xf>
    <xf numFmtId="0" fontId="0" fillId="8" borderId="18"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20" xfId="0" applyFill="1" applyBorder="1" applyAlignment="1">
      <alignment horizontal="center" vertical="center" wrapText="1"/>
    </xf>
    <xf numFmtId="0" fontId="2" fillId="8" borderId="17" xfId="0" applyFont="1" applyFill="1" applyBorder="1" applyAlignment="1">
      <alignment horizontal="left"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top" wrapText="1"/>
    </xf>
    <xf numFmtId="0" fontId="4" fillId="8" borderId="4" xfId="1" applyFill="1" applyBorder="1" applyAlignment="1"/>
    <xf numFmtId="0" fontId="0" fillId="0" borderId="0" xfId="0" applyAlignment="1"/>
    <xf numFmtId="164" fontId="26" fillId="20" borderId="5" xfId="3" applyNumberFormat="1" applyFont="1" applyFill="1" applyBorder="1" applyAlignment="1">
      <alignment vertical="top" wrapText="1"/>
    </xf>
    <xf numFmtId="0" fontId="0" fillId="20" borderId="5" xfId="0" applyFill="1" applyBorder="1" applyAlignment="1">
      <alignment vertical="top" wrapText="1"/>
    </xf>
    <xf numFmtId="164" fontId="24" fillId="20" borderId="5" xfId="3" applyNumberFormat="1" applyFont="1" applyFill="1" applyBorder="1" applyAlignment="1">
      <alignment wrapText="1"/>
    </xf>
    <xf numFmtId="0" fontId="0" fillId="20" borderId="8" xfId="0" applyFill="1" applyBorder="1" applyAlignment="1">
      <alignment wrapText="1"/>
    </xf>
    <xf numFmtId="0" fontId="47" fillId="20" borderId="0" xfId="1" applyFont="1" applyFill="1" applyAlignment="1">
      <alignment horizontal="left" vertical="top" wrapText="1"/>
    </xf>
    <xf numFmtId="0" fontId="48" fillId="20" borderId="0" xfId="0" applyFont="1" applyFill="1" applyAlignment="1">
      <alignment horizontal="left" vertical="top" wrapText="1"/>
    </xf>
    <xf numFmtId="49" fontId="4" fillId="2" borderId="0" xfId="1" applyNumberFormat="1" applyFill="1" applyAlignment="1">
      <alignment wrapText="1"/>
    </xf>
    <xf numFmtId="49" fontId="0" fillId="2" borderId="0" xfId="0" applyNumberFormat="1" applyFill="1" applyAlignment="1">
      <alignment wrapText="1"/>
    </xf>
    <xf numFmtId="0" fontId="4" fillId="2" borderId="0" xfId="1" applyFill="1" applyAlignment="1">
      <alignment horizontal="center" vertical="center" wrapText="1"/>
    </xf>
    <xf numFmtId="0" fontId="0" fillId="0" borderId="0" xfId="0" applyAlignment="1">
      <alignment horizontal="center" vertical="center" wrapText="1"/>
    </xf>
    <xf numFmtId="0" fontId="5" fillId="8" borderId="4" xfId="1" applyFont="1" applyFill="1" applyBorder="1" applyAlignment="1">
      <alignment horizontal="center"/>
    </xf>
    <xf numFmtId="0" fontId="5" fillId="8" borderId="0" xfId="1" applyFont="1" applyFill="1" applyBorder="1" applyAlignment="1">
      <alignment horizontal="center"/>
    </xf>
    <xf numFmtId="0" fontId="4" fillId="2" borderId="0" xfId="1" applyFill="1" applyBorder="1" applyAlignment="1">
      <alignment horizontal="left" vertical="top" wrapText="1"/>
    </xf>
    <xf numFmtId="0" fontId="4" fillId="2" borderId="42" xfId="1" applyFill="1" applyBorder="1" applyAlignment="1">
      <alignment horizontal="left" vertical="top" wrapText="1"/>
    </xf>
    <xf numFmtId="0" fontId="4" fillId="2" borderId="42" xfId="1" applyFont="1" applyFill="1" applyBorder="1" applyAlignment="1">
      <alignment horizontal="left" vertical="top" wrapText="1"/>
    </xf>
    <xf numFmtId="0" fontId="4" fillId="2" borderId="0" xfId="1" applyFont="1" applyFill="1" applyBorder="1" applyAlignment="1">
      <alignment horizontal="left" vertical="top" wrapText="1"/>
    </xf>
    <xf numFmtId="0" fontId="4" fillId="2" borderId="0" xfId="1" applyFont="1" applyFill="1" applyAlignment="1">
      <alignment horizontal="left" vertical="top" wrapText="1"/>
    </xf>
    <xf numFmtId="0" fontId="4" fillId="2" borderId="0" xfId="1" applyFill="1" applyAlignment="1">
      <alignment horizontal="left" wrapText="1"/>
    </xf>
    <xf numFmtId="0" fontId="58" fillId="0" borderId="0" xfId="1" applyFont="1" applyAlignment="1" applyProtection="1">
      <alignment horizontal="left" vertical="center" wrapText="1"/>
    </xf>
    <xf numFmtId="0" fontId="5" fillId="0" borderId="0" xfId="1" applyFont="1" applyAlignment="1" applyProtection="1">
      <alignment horizontal="left" vertical="center" wrapText="1"/>
    </xf>
    <xf numFmtId="0" fontId="59" fillId="0" borderId="0" xfId="1" applyFont="1" applyAlignment="1" applyProtection="1">
      <alignment horizontal="left" vertical="center" wrapText="1" indent="1"/>
    </xf>
    <xf numFmtId="0" fontId="59" fillId="0" borderId="5" xfId="1" applyFont="1" applyBorder="1" applyAlignment="1" applyProtection="1">
      <alignment horizontal="left" vertical="center" wrapText="1" indent="1"/>
    </xf>
    <xf numFmtId="0" fontId="60" fillId="0" borderId="10" xfId="1" applyFont="1" applyFill="1" applyBorder="1" applyAlignment="1" applyProtection="1">
      <alignment horizontal="left" vertical="center" wrapText="1" indent="1"/>
      <protection locked="0"/>
    </xf>
    <xf numFmtId="0" fontId="60" fillId="0" borderId="15" xfId="1" applyFont="1" applyFill="1" applyBorder="1" applyAlignment="1" applyProtection="1">
      <alignment horizontal="left" vertical="center" wrapText="1" indent="1"/>
      <protection locked="0"/>
    </xf>
    <xf numFmtId="0" fontId="61" fillId="0" borderId="16" xfId="1" applyFont="1" applyFill="1" applyBorder="1" applyAlignment="1" applyProtection="1">
      <alignment horizontal="left" wrapText="1" indent="1"/>
      <protection locked="0"/>
    </xf>
    <xf numFmtId="0" fontId="16" fillId="0" borderId="1" xfId="1" applyFont="1" applyFill="1" applyBorder="1" applyAlignment="1" applyProtection="1">
      <alignment horizontal="left" vertical="center" wrapText="1"/>
    </xf>
    <xf numFmtId="0" fontId="16" fillId="0" borderId="2" xfId="1" applyFont="1" applyFill="1" applyBorder="1" applyAlignment="1" applyProtection="1">
      <alignment horizontal="left" vertical="center" wrapText="1"/>
    </xf>
    <xf numFmtId="0" fontId="16" fillId="0" borderId="3" xfId="1" applyFont="1" applyFill="1" applyBorder="1" applyAlignment="1" applyProtection="1">
      <alignment horizontal="left" wrapText="1"/>
    </xf>
    <xf numFmtId="0" fontId="16" fillId="0" borderId="4"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wrapText="1"/>
    </xf>
    <xf numFmtId="0" fontId="16" fillId="0" borderId="5" xfId="1" applyFont="1" applyFill="1" applyBorder="1" applyAlignment="1" applyProtection="1">
      <alignment horizontal="left" wrapText="1"/>
    </xf>
    <xf numFmtId="0" fontId="16" fillId="0" borderId="6" xfId="1" applyFont="1" applyFill="1" applyBorder="1" applyAlignment="1" applyProtection="1">
      <alignment horizontal="left" wrapText="1"/>
    </xf>
    <xf numFmtId="0" fontId="16" fillId="0" borderId="7" xfId="1" applyFont="1" applyFill="1" applyBorder="1" applyAlignment="1" applyProtection="1">
      <alignment horizontal="left" wrapText="1"/>
    </xf>
    <xf numFmtId="0" fontId="16" fillId="0" borderId="8" xfId="1" applyFont="1" applyFill="1" applyBorder="1" applyAlignment="1" applyProtection="1">
      <alignment horizontal="left" wrapText="1"/>
    </xf>
    <xf numFmtId="0" fontId="66" fillId="23" borderId="0" xfId="1" applyFont="1" applyFill="1" applyAlignment="1" applyProtection="1">
      <alignment horizontal="center" vertical="center" textRotation="90" wrapText="1"/>
    </xf>
    <xf numFmtId="0" fontId="63" fillId="0" borderId="0" xfId="1" applyFont="1" applyFill="1" applyAlignment="1" applyProtection="1">
      <alignment horizontal="center" vertical="top" wrapText="1"/>
    </xf>
    <xf numFmtId="0" fontId="62" fillId="0" borderId="12" xfId="1" applyFont="1" applyFill="1" applyBorder="1" applyAlignment="1" applyProtection="1">
      <alignment horizontal="center" vertical="top" wrapText="1"/>
    </xf>
    <xf numFmtId="0" fontId="67" fillId="0" borderId="0" xfId="1" applyFont="1" applyAlignment="1" applyProtection="1">
      <alignment horizontal="right" vertical="center"/>
    </xf>
    <xf numFmtId="0" fontId="0" fillId="4" borderId="17" xfId="0" applyFill="1" applyBorder="1" applyAlignment="1">
      <alignment wrapText="1"/>
    </xf>
    <xf numFmtId="0" fontId="0" fillId="4" borderId="13" xfId="0" applyFill="1" applyBorder="1" applyAlignment="1">
      <alignment wrapText="1"/>
    </xf>
    <xf numFmtId="0" fontId="0" fillId="4" borderId="9" xfId="0" applyFill="1" applyBorder="1" applyAlignment="1">
      <alignment wrapText="1"/>
    </xf>
    <xf numFmtId="0" fontId="0" fillId="0" borderId="4" xfId="0" applyBorder="1" applyAlignment="1">
      <alignment wrapText="1"/>
    </xf>
    <xf numFmtId="0" fontId="0" fillId="0" borderId="0"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52" fillId="0" borderId="1" xfId="0" applyFont="1" applyFill="1" applyBorder="1" applyAlignment="1">
      <alignment horizontal="left" vertical="top" wrapText="1"/>
    </xf>
    <xf numFmtId="0" fontId="52" fillId="0" borderId="2" xfId="0" applyFont="1" applyFill="1" applyBorder="1" applyAlignment="1">
      <alignment horizontal="left" vertical="top" wrapText="1"/>
    </xf>
    <xf numFmtId="0" fontId="52" fillId="0" borderId="3" xfId="0" applyFont="1" applyFill="1" applyBorder="1" applyAlignment="1">
      <alignment horizontal="left" vertical="top" wrapText="1"/>
    </xf>
    <xf numFmtId="0" fontId="52" fillId="0" borderId="4" xfId="0" applyFont="1" applyFill="1" applyBorder="1" applyAlignment="1">
      <alignment horizontal="left" vertical="top" wrapText="1"/>
    </xf>
    <xf numFmtId="0" fontId="52" fillId="0" borderId="0" xfId="0" applyFont="1" applyFill="1" applyBorder="1" applyAlignment="1">
      <alignment horizontal="left" vertical="top" wrapText="1"/>
    </xf>
    <xf numFmtId="0" fontId="52" fillId="0" borderId="5" xfId="0" applyFont="1" applyFill="1" applyBorder="1" applyAlignment="1">
      <alignment horizontal="left" vertical="top" wrapText="1"/>
    </xf>
    <xf numFmtId="0" fontId="52" fillId="0" borderId="6" xfId="0" applyFont="1" applyFill="1" applyBorder="1" applyAlignment="1">
      <alignment horizontal="left" vertical="top" wrapText="1"/>
    </xf>
    <xf numFmtId="0" fontId="52" fillId="0" borderId="7" xfId="0" applyFont="1" applyFill="1" applyBorder="1" applyAlignment="1">
      <alignment horizontal="left" vertical="top" wrapText="1"/>
    </xf>
    <xf numFmtId="0" fontId="52" fillId="0" borderId="8" xfId="0" applyFont="1" applyFill="1" applyBorder="1" applyAlignment="1">
      <alignment horizontal="left" vertical="top" wrapText="1"/>
    </xf>
    <xf numFmtId="0" fontId="1" fillId="4" borderId="17" xfId="0" applyFont="1" applyFill="1" applyBorder="1" applyAlignment="1">
      <alignment wrapText="1"/>
    </xf>
    <xf numFmtId="0" fontId="1" fillId="4" borderId="13" xfId="0" applyFont="1" applyFill="1" applyBorder="1" applyAlignment="1">
      <alignment wrapText="1"/>
    </xf>
    <xf numFmtId="0" fontId="1" fillId="4" borderId="9" xfId="0" applyFont="1" applyFill="1" applyBorder="1" applyAlignment="1">
      <alignment wrapText="1"/>
    </xf>
    <xf numFmtId="0" fontId="52" fillId="0" borderId="1" xfId="0" applyFont="1" applyBorder="1" applyAlignment="1">
      <alignment horizontal="left" vertical="top" wrapText="1"/>
    </xf>
    <xf numFmtId="0" fontId="52" fillId="0" borderId="2" xfId="0" applyFont="1" applyBorder="1" applyAlignment="1">
      <alignment horizontal="left" vertical="top" wrapText="1"/>
    </xf>
    <xf numFmtId="0" fontId="52" fillId="0" borderId="3" xfId="0" applyFont="1" applyBorder="1" applyAlignment="1">
      <alignment horizontal="left" vertical="top" wrapText="1"/>
    </xf>
    <xf numFmtId="0" fontId="52" fillId="0" borderId="4" xfId="0" applyFont="1" applyBorder="1" applyAlignment="1">
      <alignment horizontal="left" vertical="top" wrapText="1"/>
    </xf>
    <xf numFmtId="0" fontId="52" fillId="0" borderId="0" xfId="0" applyFont="1" applyBorder="1" applyAlignment="1">
      <alignment horizontal="left" vertical="top" wrapText="1"/>
    </xf>
    <xf numFmtId="0" fontId="52" fillId="0" borderId="5" xfId="0" applyFont="1" applyBorder="1" applyAlignment="1">
      <alignment horizontal="left" vertical="top" wrapText="1"/>
    </xf>
    <xf numFmtId="0" fontId="52" fillId="0" borderId="6" xfId="0" applyFont="1" applyBorder="1" applyAlignment="1">
      <alignment horizontal="left" vertical="top" wrapText="1"/>
    </xf>
    <xf numFmtId="0" fontId="52" fillId="0" borderId="7" xfId="0" applyFont="1" applyBorder="1" applyAlignment="1">
      <alignment horizontal="left" vertical="top" wrapText="1"/>
    </xf>
    <xf numFmtId="0" fontId="52" fillId="0" borderId="8" xfId="0" applyFont="1" applyBorder="1" applyAlignment="1">
      <alignment horizontal="left" vertical="top" wrapText="1"/>
    </xf>
    <xf numFmtId="0" fontId="17" fillId="2" borderId="0" xfId="6" applyFont="1" applyFill="1" applyAlignment="1">
      <alignment horizontal="left" vertical="center" wrapText="1"/>
    </xf>
    <xf numFmtId="0" fontId="0" fillId="2" borderId="0" xfId="0" applyFill="1" applyAlignment="1">
      <alignment horizontal="left" vertical="center" wrapText="1"/>
    </xf>
    <xf numFmtId="0" fontId="13" fillId="2" borderId="0" xfId="6" applyFont="1" applyFill="1" applyBorder="1" applyAlignment="1">
      <alignment horizontal="center" vertical="center"/>
    </xf>
    <xf numFmtId="0" fontId="0" fillId="0" borderId="0" xfId="0" applyAlignment="1">
      <alignment horizontal="center" vertical="center"/>
    </xf>
    <xf numFmtId="0" fontId="21" fillId="2" borderId="0" xfId="0" applyFont="1" applyFill="1" applyAlignment="1">
      <alignment horizontal="left" vertical="top" wrapText="1"/>
    </xf>
    <xf numFmtId="0" fontId="1" fillId="0" borderId="0" xfId="0" applyFont="1" applyAlignment="1">
      <alignment horizontal="left" vertical="top" wrapText="1"/>
    </xf>
    <xf numFmtId="0" fontId="22" fillId="2" borderId="0" xfId="0" applyFont="1" applyFill="1" applyAlignment="1">
      <alignment horizontal="left" wrapText="1"/>
    </xf>
    <xf numFmtId="0" fontId="2" fillId="0" borderId="0" xfId="0" applyFont="1" applyAlignment="1">
      <alignment horizontal="left" wrapText="1"/>
    </xf>
  </cellXfs>
  <cellStyles count="24">
    <cellStyle name="Comma 2" xfId="3"/>
    <cellStyle name="Comma 2 2" xfId="15"/>
    <cellStyle name="Comma 2 3" xfId="16"/>
    <cellStyle name="Comma 2 4" xfId="22"/>
    <cellStyle name="Comma 3" xfId="8"/>
    <cellStyle name="Comma 4" xfId="11"/>
    <cellStyle name="Currency" xfId="5" builtinId="4"/>
    <cellStyle name="Currency 2" xfId="4"/>
    <cellStyle name="Currency 2 2" xfId="23"/>
    <cellStyle name="Currency 3" xfId="9"/>
    <cellStyle name="Currency 4" xfId="12"/>
    <cellStyle name="Hyperlink" xfId="14" builtinId="8"/>
    <cellStyle name="Normal" xfId="0" builtinId="0"/>
    <cellStyle name="Normal 2" xfId="1"/>
    <cellStyle name="Normal 2 2" xfId="21"/>
    <cellStyle name="Normal 3" xfId="6"/>
    <cellStyle name="Normal 4" xfId="10"/>
    <cellStyle name="Normal 5" xfId="13"/>
    <cellStyle name="Normal 6" xfId="19"/>
    <cellStyle name="Percent" xfId="20" builtinId="5"/>
    <cellStyle name="Percent 2" xfId="2"/>
    <cellStyle name="Percent 2 2" xfId="17"/>
    <cellStyle name="Percent 2 3" xfId="18"/>
    <cellStyle name="Percent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38100</xdr:colOff>
      <xdr:row>5</xdr:row>
      <xdr:rowOff>160020</xdr:rowOff>
    </xdr:from>
    <xdr:to>
      <xdr:col>2</xdr:col>
      <xdr:colOff>1943100</xdr:colOff>
      <xdr:row>6</xdr:row>
      <xdr:rowOff>60960</xdr:rowOff>
    </xdr:to>
    <xdr:sp macro="" textlink="">
      <xdr:nvSpPr>
        <xdr:cNvPr id="2" name="Line 1"/>
        <xdr:cNvSpPr>
          <a:spLocks noChangeShapeType="1"/>
        </xdr:cNvSpPr>
      </xdr:nvSpPr>
      <xdr:spPr bwMode="auto">
        <a:xfrm flipH="1" flipV="1">
          <a:off x="1571625" y="1360170"/>
          <a:ext cx="1905000" cy="129540"/>
        </a:xfrm>
        <a:prstGeom prst="line">
          <a:avLst/>
        </a:prstGeom>
        <a:noFill/>
        <a:ln w="9525">
          <a:solidFill>
            <a:srgbClr val="000000"/>
          </a:solidFill>
          <a:round/>
          <a:headEnd/>
          <a:tailEnd type="triangle" w="med" len="med"/>
        </a:ln>
      </xdr:spPr>
    </xdr:sp>
    <xdr:clientData/>
  </xdr:twoCellAnchor>
  <xdr:twoCellAnchor>
    <xdr:from>
      <xdr:col>2</xdr:col>
      <xdr:colOff>30480</xdr:colOff>
      <xdr:row>6</xdr:row>
      <xdr:rowOff>121920</xdr:rowOff>
    </xdr:from>
    <xdr:to>
      <xdr:col>2</xdr:col>
      <xdr:colOff>1927860</xdr:colOff>
      <xdr:row>6</xdr:row>
      <xdr:rowOff>129540</xdr:rowOff>
    </xdr:to>
    <xdr:sp macro="" textlink="">
      <xdr:nvSpPr>
        <xdr:cNvPr id="3" name="Line 2"/>
        <xdr:cNvSpPr>
          <a:spLocks noChangeShapeType="1"/>
        </xdr:cNvSpPr>
      </xdr:nvSpPr>
      <xdr:spPr bwMode="auto">
        <a:xfrm flipH="1" flipV="1">
          <a:off x="1564005" y="1550670"/>
          <a:ext cx="1897380" cy="762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neill\AppData\Local\Microsoft\Windows\Temporary%20Internet%20Files\Content.Outlook\KYGTKBKH\APS011_Forms_HE_711-in%20process%20of%20being%20up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 Section I"/>
      <sheetName val="HE, Section II"/>
      <sheetName val="LocalFdsAdj"/>
    </sheetNames>
    <sheetDataSet>
      <sheetData sheetId="0">
        <row r="20">
          <cell r="K20">
            <v>225953331</v>
          </cell>
          <cell r="O20">
            <v>0.69204562722231233</v>
          </cell>
        </row>
        <row r="33">
          <cell r="K33">
            <v>100547295.70999999</v>
          </cell>
          <cell r="O33">
            <v>0.30795437277768772</v>
          </cell>
        </row>
        <row r="44">
          <cell r="K44">
            <v>0</v>
          </cell>
          <cell r="O44">
            <v>0</v>
          </cell>
        </row>
        <row r="57">
          <cell r="K57">
            <v>0</v>
          </cell>
          <cell r="O57">
            <v>0</v>
          </cell>
        </row>
      </sheetData>
      <sheetData sheetId="1">
        <row r="15">
          <cell r="I15">
            <v>19658555.75</v>
          </cell>
        </row>
        <row r="31">
          <cell r="I31">
            <v>33503310.609999999</v>
          </cell>
        </row>
        <row r="53">
          <cell r="I53">
            <v>6738879.25</v>
          </cell>
        </row>
        <row r="69">
          <cell r="I69">
            <v>11535256.27</v>
          </cell>
        </row>
      </sheetData>
      <sheetData sheetId="2">
        <row r="25">
          <cell r="D25">
            <v>21999029.152701121</v>
          </cell>
        </row>
        <row r="26">
          <cell r="D2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Q51"/>
  <sheetViews>
    <sheetView topLeftCell="A7" workbookViewId="0">
      <selection activeCell="D22" sqref="D22"/>
    </sheetView>
  </sheetViews>
  <sheetFormatPr defaultRowHeight="15" x14ac:dyDescent="0.25"/>
  <cols>
    <col min="3" max="3" width="53.28515625" customWidth="1"/>
    <col min="4" max="4" width="50.7109375" customWidth="1"/>
  </cols>
  <sheetData>
    <row r="1" spans="1:17" ht="15.75" thickBot="1" x14ac:dyDescent="0.3">
      <c r="A1" s="12" t="s">
        <v>86</v>
      </c>
      <c r="B1" s="11"/>
      <c r="C1" s="11"/>
      <c r="D1" s="11"/>
      <c r="E1" s="11"/>
      <c r="F1" s="11"/>
      <c r="G1" s="11"/>
      <c r="H1" s="11"/>
      <c r="I1" s="11"/>
      <c r="J1" s="11"/>
      <c r="K1" s="606"/>
      <c r="L1" s="607"/>
      <c r="M1" s="607"/>
      <c r="N1" s="607"/>
      <c r="O1" s="607"/>
      <c r="P1" s="607"/>
      <c r="Q1" s="607"/>
    </row>
    <row r="2" spans="1:17" ht="15.75" thickTop="1" x14ac:dyDescent="0.25">
      <c r="A2" s="91" t="s">
        <v>120</v>
      </c>
      <c r="B2" s="92"/>
      <c r="C2" s="92"/>
      <c r="D2" s="93"/>
      <c r="E2" s="603" t="s">
        <v>311</v>
      </c>
      <c r="F2" s="604"/>
      <c r="G2" s="604"/>
      <c r="H2" s="604"/>
      <c r="I2" s="604"/>
      <c r="J2" s="604"/>
      <c r="K2" s="607"/>
      <c r="L2" s="607"/>
      <c r="M2" s="607"/>
      <c r="N2" s="607"/>
      <c r="O2" s="607"/>
      <c r="P2" s="607"/>
      <c r="Q2" s="607"/>
    </row>
    <row r="3" spans="1:17" x14ac:dyDescent="0.25">
      <c r="A3" s="94" t="s">
        <v>511</v>
      </c>
      <c r="B3" s="15"/>
      <c r="C3" s="16"/>
      <c r="D3" s="589">
        <v>2023</v>
      </c>
      <c r="E3" s="605"/>
      <c r="F3" s="604"/>
      <c r="G3" s="604"/>
      <c r="H3" s="604"/>
      <c r="I3" s="604"/>
      <c r="J3" s="604"/>
      <c r="K3" s="607"/>
      <c r="L3" s="607"/>
      <c r="M3" s="607"/>
      <c r="N3" s="607"/>
      <c r="O3" s="607"/>
      <c r="P3" s="607"/>
      <c r="Q3" s="607"/>
    </row>
    <row r="4" spans="1:17" x14ac:dyDescent="0.25">
      <c r="A4" s="84" t="s">
        <v>80</v>
      </c>
      <c r="B4" s="13"/>
      <c r="C4" s="14"/>
      <c r="D4" s="86" t="s">
        <v>362</v>
      </c>
      <c r="E4" s="605"/>
      <c r="F4" s="604"/>
      <c r="G4" s="604"/>
      <c r="H4" s="604"/>
      <c r="I4" s="604"/>
      <c r="J4" s="604"/>
      <c r="K4" s="607"/>
      <c r="L4" s="607"/>
      <c r="M4" s="607"/>
      <c r="N4" s="607"/>
      <c r="O4" s="607"/>
      <c r="P4" s="607"/>
      <c r="Q4" s="607"/>
    </row>
    <row r="5" spans="1:17" x14ac:dyDescent="0.25">
      <c r="A5" s="84" t="s">
        <v>82</v>
      </c>
      <c r="B5" s="13"/>
      <c r="C5" s="14"/>
      <c r="D5" s="86">
        <v>711</v>
      </c>
      <c r="E5" s="605"/>
      <c r="F5" s="604"/>
      <c r="G5" s="604"/>
      <c r="H5" s="604"/>
      <c r="I5" s="604"/>
      <c r="J5" s="604"/>
      <c r="K5" s="607"/>
      <c r="L5" s="607"/>
      <c r="M5" s="607"/>
      <c r="N5" s="607"/>
      <c r="O5" s="607"/>
      <c r="P5" s="607"/>
      <c r="Q5" s="607"/>
    </row>
    <row r="6" spans="1:17" x14ac:dyDescent="0.25">
      <c r="A6" s="84" t="s">
        <v>85</v>
      </c>
      <c r="B6" s="13"/>
      <c r="C6" s="14"/>
      <c r="D6" s="86" t="s">
        <v>490</v>
      </c>
      <c r="E6" s="605"/>
      <c r="F6" s="604"/>
      <c r="G6" s="604"/>
      <c r="H6" s="604"/>
      <c r="I6" s="604"/>
      <c r="J6" s="604"/>
      <c r="K6" s="607"/>
      <c r="L6" s="607"/>
      <c r="M6" s="607"/>
      <c r="N6" s="607"/>
      <c r="O6" s="607"/>
      <c r="P6" s="607"/>
      <c r="Q6" s="607"/>
    </row>
    <row r="7" spans="1:17" x14ac:dyDescent="0.25">
      <c r="A7" s="84" t="s">
        <v>105</v>
      </c>
      <c r="B7" s="13"/>
      <c r="C7" s="14"/>
      <c r="D7" s="95">
        <f ca="1">TODAY()</f>
        <v>43957</v>
      </c>
      <c r="E7" s="605"/>
      <c r="F7" s="604"/>
      <c r="G7" s="604"/>
      <c r="H7" s="604"/>
      <c r="I7" s="604"/>
      <c r="J7" s="604"/>
      <c r="K7" s="607"/>
      <c r="L7" s="607"/>
      <c r="M7" s="607"/>
      <c r="N7" s="607"/>
      <c r="O7" s="607"/>
      <c r="P7" s="607"/>
      <c r="Q7" s="607"/>
    </row>
    <row r="8" spans="1:17" x14ac:dyDescent="0.25">
      <c r="A8" s="94" t="s">
        <v>118</v>
      </c>
      <c r="B8" s="80"/>
      <c r="C8" s="80"/>
      <c r="D8" s="85">
        <v>0.03</v>
      </c>
      <c r="E8" s="605"/>
      <c r="F8" s="604"/>
      <c r="G8" s="604"/>
      <c r="H8" s="604"/>
      <c r="I8" s="604"/>
      <c r="J8" s="604"/>
      <c r="K8" s="607"/>
      <c r="L8" s="607"/>
      <c r="M8" s="607"/>
      <c r="N8" s="607"/>
      <c r="O8" s="607"/>
      <c r="P8" s="607"/>
      <c r="Q8" s="607"/>
    </row>
    <row r="9" spans="1:17" ht="15.75" thickBot="1" x14ac:dyDescent="0.3">
      <c r="A9" s="87"/>
      <c r="B9" s="88"/>
      <c r="C9" s="89"/>
      <c r="D9" s="90"/>
      <c r="E9" s="605"/>
      <c r="F9" s="604"/>
      <c r="G9" s="604"/>
      <c r="H9" s="604"/>
      <c r="I9" s="604"/>
      <c r="J9" s="604"/>
      <c r="K9" s="607"/>
      <c r="L9" s="607"/>
      <c r="M9" s="607"/>
      <c r="N9" s="607"/>
      <c r="O9" s="607"/>
      <c r="P9" s="607"/>
      <c r="Q9" s="607"/>
    </row>
    <row r="10" spans="1:17" ht="15.75" thickTop="1" x14ac:dyDescent="0.25">
      <c r="A10" s="81" t="s">
        <v>121</v>
      </c>
      <c r="B10" s="82"/>
      <c r="C10" s="82"/>
      <c r="D10" s="83"/>
      <c r="E10" s="11"/>
      <c r="F10" s="11"/>
      <c r="G10" s="11"/>
      <c r="H10" s="11"/>
      <c r="I10" s="11"/>
      <c r="J10" s="11"/>
      <c r="K10" s="607"/>
      <c r="L10" s="607"/>
      <c r="M10" s="607"/>
      <c r="N10" s="607"/>
      <c r="O10" s="607"/>
      <c r="P10" s="607"/>
      <c r="Q10" s="607"/>
    </row>
    <row r="11" spans="1:17" x14ac:dyDescent="0.25">
      <c r="A11" s="84" t="s">
        <v>122</v>
      </c>
      <c r="B11" s="13"/>
      <c r="C11" s="14"/>
      <c r="D11" s="85">
        <v>7.6499999999999999E-2</v>
      </c>
      <c r="E11" s="11"/>
      <c r="F11" s="11"/>
      <c r="G11" s="11"/>
      <c r="H11" s="11"/>
      <c r="I11" s="11"/>
      <c r="J11" s="11"/>
      <c r="K11" s="607"/>
      <c r="L11" s="607"/>
      <c r="M11" s="607"/>
      <c r="N11" s="607"/>
      <c r="O11" s="607"/>
      <c r="P11" s="607"/>
      <c r="Q11" s="607"/>
    </row>
    <row r="12" spans="1:17" x14ac:dyDescent="0.25">
      <c r="A12" s="84"/>
      <c r="B12" s="13"/>
      <c r="C12" s="14"/>
      <c r="D12" s="86"/>
      <c r="E12" s="11"/>
      <c r="F12" s="11"/>
      <c r="G12" s="11"/>
      <c r="H12" s="11"/>
      <c r="I12" s="11"/>
      <c r="J12" s="11"/>
      <c r="K12" s="607"/>
      <c r="L12" s="607"/>
      <c r="M12" s="607"/>
      <c r="N12" s="607"/>
      <c r="O12" s="607"/>
      <c r="P12" s="607"/>
      <c r="Q12" s="607"/>
    </row>
    <row r="13" spans="1:17" x14ac:dyDescent="0.25">
      <c r="A13" s="84"/>
      <c r="B13" s="13"/>
      <c r="C13" s="14"/>
      <c r="D13" s="86"/>
      <c r="E13" s="11"/>
      <c r="F13" s="11"/>
      <c r="G13" s="11"/>
      <c r="H13" s="11"/>
      <c r="I13" s="11"/>
      <c r="J13" s="11"/>
      <c r="K13" s="607"/>
      <c r="L13" s="607"/>
      <c r="M13" s="607"/>
      <c r="N13" s="607"/>
      <c r="O13" s="607"/>
      <c r="P13" s="607"/>
      <c r="Q13" s="607"/>
    </row>
    <row r="14" spans="1:17" x14ac:dyDescent="0.25">
      <c r="A14" s="84"/>
      <c r="B14" s="13"/>
      <c r="C14" s="14"/>
      <c r="D14" s="86"/>
      <c r="E14" s="11"/>
      <c r="F14" s="11"/>
      <c r="G14" s="11"/>
      <c r="H14" s="11"/>
      <c r="I14" s="11"/>
      <c r="J14" s="11"/>
      <c r="K14" s="607"/>
      <c r="L14" s="607"/>
      <c r="M14" s="607"/>
      <c r="N14" s="607"/>
      <c r="O14" s="607"/>
      <c r="P14" s="607"/>
      <c r="Q14" s="607"/>
    </row>
    <row r="15" spans="1:17" ht="15.75" thickBot="1" x14ac:dyDescent="0.3">
      <c r="A15" s="87"/>
      <c r="B15" s="88"/>
      <c r="C15" s="89"/>
      <c r="D15" s="90"/>
      <c r="E15" s="11"/>
      <c r="F15" s="11"/>
      <c r="G15" s="11"/>
      <c r="H15" s="11"/>
      <c r="I15" s="11"/>
      <c r="J15" s="11"/>
      <c r="K15" s="607"/>
      <c r="L15" s="607"/>
      <c r="M15" s="607"/>
      <c r="N15" s="607"/>
      <c r="O15" s="607"/>
      <c r="P15" s="607"/>
      <c r="Q15" s="607"/>
    </row>
    <row r="16" spans="1:17" ht="15.75" thickTop="1" x14ac:dyDescent="0.25">
      <c r="A16" s="81" t="s">
        <v>134</v>
      </c>
      <c r="B16" s="82"/>
      <c r="C16" s="82"/>
      <c r="D16" s="462"/>
      <c r="E16" s="11"/>
      <c r="F16" s="11"/>
      <c r="G16" s="11"/>
      <c r="H16" s="11"/>
      <c r="I16" s="11"/>
      <c r="J16" s="11"/>
      <c r="K16" s="607"/>
      <c r="L16" s="607"/>
      <c r="M16" s="607"/>
      <c r="N16" s="607"/>
      <c r="O16" s="607"/>
      <c r="P16" s="607"/>
      <c r="Q16" s="607"/>
    </row>
    <row r="17" spans="1:17" ht="15" customHeight="1" x14ac:dyDescent="0.25">
      <c r="A17" s="84" t="s">
        <v>541</v>
      </c>
      <c r="B17" s="13"/>
      <c r="C17" s="14"/>
      <c r="D17" s="590">
        <v>6.8000000000000005E-2</v>
      </c>
      <c r="E17" s="608"/>
      <c r="F17" s="604"/>
      <c r="G17" s="604"/>
      <c r="H17" s="604"/>
      <c r="I17" s="604"/>
      <c r="J17" s="604"/>
      <c r="K17" s="607"/>
      <c r="L17" s="607"/>
      <c r="M17" s="607"/>
      <c r="N17" s="607"/>
      <c r="O17" s="607"/>
      <c r="P17" s="607"/>
      <c r="Q17" s="607"/>
    </row>
    <row r="18" spans="1:17" s="601" customFormat="1" ht="15" customHeight="1" x14ac:dyDescent="0.25">
      <c r="A18" s="84" t="s">
        <v>538</v>
      </c>
      <c r="B18" s="13"/>
      <c r="C18" s="14"/>
      <c r="D18" s="590">
        <v>7.4999999999999997E-2</v>
      </c>
      <c r="E18" s="608"/>
      <c r="F18" s="604"/>
      <c r="G18" s="604"/>
      <c r="H18" s="604"/>
      <c r="I18" s="604"/>
      <c r="J18" s="604"/>
      <c r="K18" s="607"/>
      <c r="L18" s="607"/>
      <c r="M18" s="607"/>
      <c r="N18" s="607"/>
      <c r="O18" s="607"/>
      <c r="P18" s="607"/>
      <c r="Q18" s="607"/>
    </row>
    <row r="19" spans="1:17" s="601" customFormat="1" ht="15" customHeight="1" x14ac:dyDescent="0.25">
      <c r="A19" s="84" t="s">
        <v>137</v>
      </c>
      <c r="B19" s="13"/>
      <c r="C19" s="14"/>
      <c r="D19" s="590">
        <v>7.4999999999999997E-2</v>
      </c>
      <c r="E19" s="608"/>
      <c r="F19" s="604"/>
      <c r="G19" s="604"/>
      <c r="H19" s="604"/>
      <c r="I19" s="604"/>
      <c r="J19" s="604"/>
      <c r="K19" s="607"/>
      <c r="L19" s="607"/>
      <c r="M19" s="607"/>
      <c r="N19" s="607"/>
      <c r="O19" s="607"/>
      <c r="P19" s="607"/>
      <c r="Q19" s="607"/>
    </row>
    <row r="20" spans="1:17" x14ac:dyDescent="0.25">
      <c r="A20" s="84" t="s">
        <v>542</v>
      </c>
      <c r="B20" s="13"/>
      <c r="C20" s="14"/>
      <c r="D20" s="590">
        <v>6.6000000000000003E-2</v>
      </c>
      <c r="E20" s="605"/>
      <c r="F20" s="604"/>
      <c r="G20" s="604"/>
      <c r="H20" s="604"/>
      <c r="I20" s="604"/>
      <c r="J20" s="604"/>
      <c r="K20" s="607"/>
      <c r="L20" s="607"/>
      <c r="M20" s="607"/>
      <c r="N20" s="607"/>
      <c r="O20" s="607"/>
      <c r="P20" s="607"/>
      <c r="Q20" s="607"/>
    </row>
    <row r="21" spans="1:17" s="601" customFormat="1" x14ac:dyDescent="0.25">
      <c r="A21" s="84" t="s">
        <v>539</v>
      </c>
      <c r="B21" s="13"/>
      <c r="C21" s="14"/>
      <c r="D21" s="590">
        <v>6.6000000000000003E-2</v>
      </c>
      <c r="E21" s="605"/>
      <c r="F21" s="604"/>
      <c r="G21" s="604"/>
      <c r="H21" s="604"/>
      <c r="I21" s="604"/>
      <c r="J21" s="604"/>
      <c r="K21" s="607"/>
      <c r="L21" s="607"/>
      <c r="M21" s="607"/>
      <c r="N21" s="607"/>
      <c r="O21" s="607"/>
      <c r="P21" s="607"/>
      <c r="Q21" s="607"/>
    </row>
    <row r="22" spans="1:17" x14ac:dyDescent="0.25">
      <c r="A22" s="84" t="s">
        <v>138</v>
      </c>
      <c r="B22" s="13"/>
      <c r="C22" s="14"/>
      <c r="D22" s="590">
        <v>6.6000000000000003E-2</v>
      </c>
      <c r="E22" s="11"/>
      <c r="F22" s="11"/>
      <c r="G22" s="11"/>
      <c r="H22" s="11"/>
      <c r="I22" s="11"/>
      <c r="J22" s="11"/>
      <c r="K22" s="607"/>
      <c r="L22" s="607"/>
      <c r="M22" s="607"/>
      <c r="N22" s="607"/>
      <c r="O22" s="607"/>
      <c r="P22" s="607"/>
      <c r="Q22" s="607"/>
    </row>
    <row r="23" spans="1:17" s="601" customFormat="1" x14ac:dyDescent="0.25">
      <c r="A23" s="84" t="s">
        <v>543</v>
      </c>
      <c r="B23" s="13"/>
      <c r="C23" s="14"/>
      <c r="D23" s="590">
        <v>1.9E-2</v>
      </c>
      <c r="E23" s="11"/>
      <c r="F23" s="11"/>
      <c r="G23" s="11"/>
      <c r="H23" s="11"/>
      <c r="I23" s="11"/>
      <c r="J23" s="11"/>
      <c r="K23" s="607"/>
      <c r="L23" s="607"/>
      <c r="M23" s="607"/>
      <c r="N23" s="607"/>
      <c r="O23" s="607"/>
      <c r="P23" s="607"/>
      <c r="Q23" s="607"/>
    </row>
    <row r="24" spans="1:17" x14ac:dyDescent="0.25">
      <c r="A24" s="84" t="s">
        <v>540</v>
      </c>
      <c r="B24" s="13"/>
      <c r="C24" s="14"/>
      <c r="D24" s="590">
        <v>1.9E-2</v>
      </c>
      <c r="E24" s="491"/>
      <c r="F24" s="11"/>
      <c r="G24" s="11"/>
      <c r="H24" s="11"/>
      <c r="I24" s="11"/>
      <c r="J24" s="11"/>
      <c r="K24" s="607"/>
      <c r="L24" s="607"/>
      <c r="M24" s="607"/>
      <c r="N24" s="607"/>
      <c r="O24" s="607"/>
      <c r="P24" s="607"/>
      <c r="Q24" s="607"/>
    </row>
    <row r="25" spans="1:17" x14ac:dyDescent="0.25">
      <c r="A25" s="84" t="s">
        <v>139</v>
      </c>
      <c r="B25" s="13"/>
      <c r="C25" s="14"/>
      <c r="D25" s="590">
        <v>1.9E-2</v>
      </c>
      <c r="E25" s="461"/>
      <c r="F25" s="461"/>
      <c r="G25" s="11"/>
      <c r="H25" s="11"/>
      <c r="I25" s="11"/>
      <c r="J25" s="11"/>
      <c r="K25" s="607"/>
      <c r="L25" s="607"/>
      <c r="M25" s="607"/>
      <c r="N25" s="607"/>
      <c r="O25" s="607"/>
      <c r="P25" s="607"/>
      <c r="Q25" s="607"/>
    </row>
    <row r="26" spans="1:17" ht="15.75" thickBot="1" x14ac:dyDescent="0.3">
      <c r="A26" s="87"/>
      <c r="B26" s="88"/>
      <c r="C26" s="88"/>
      <c r="D26" s="103"/>
      <c r="E26" s="11"/>
      <c r="F26" s="11"/>
      <c r="G26" s="11"/>
      <c r="H26" s="11"/>
      <c r="I26" s="11"/>
      <c r="J26" s="11"/>
      <c r="K26" s="607"/>
      <c r="L26" s="607"/>
      <c r="M26" s="607"/>
      <c r="N26" s="607"/>
      <c r="O26" s="607"/>
      <c r="P26" s="607"/>
      <c r="Q26" s="607"/>
    </row>
    <row r="27" spans="1:17" ht="15.75" thickTop="1" x14ac:dyDescent="0.25">
      <c r="A27" s="81" t="s">
        <v>102</v>
      </c>
      <c r="B27" s="82"/>
      <c r="C27" s="82"/>
      <c r="D27" s="83"/>
      <c r="E27" s="11"/>
      <c r="F27" s="11"/>
      <c r="G27" s="11"/>
      <c r="H27" s="11"/>
      <c r="I27" s="11"/>
      <c r="J27" s="11"/>
      <c r="K27" s="607"/>
      <c r="L27" s="607"/>
      <c r="M27" s="607"/>
      <c r="N27" s="607"/>
      <c r="O27" s="607"/>
      <c r="P27" s="607"/>
      <c r="Q27" s="607"/>
    </row>
    <row r="28" spans="1:17" x14ac:dyDescent="0.25">
      <c r="A28" s="84" t="s">
        <v>119</v>
      </c>
      <c r="B28" s="13"/>
      <c r="C28" s="14"/>
      <c r="D28" s="85">
        <v>0.01</v>
      </c>
      <c r="E28" s="11"/>
      <c r="F28" s="11"/>
      <c r="G28" s="11"/>
      <c r="H28" s="11"/>
      <c r="I28" s="11"/>
      <c r="J28" s="11"/>
      <c r="K28" s="607"/>
      <c r="L28" s="607"/>
      <c r="M28" s="607"/>
      <c r="N28" s="607"/>
      <c r="O28" s="607"/>
      <c r="P28" s="607"/>
      <c r="Q28" s="607"/>
    </row>
    <row r="29" spans="1:17" x14ac:dyDescent="0.25">
      <c r="A29" s="84"/>
      <c r="B29" s="13"/>
      <c r="C29" s="14"/>
      <c r="D29" s="86"/>
      <c r="E29" s="11"/>
      <c r="F29" s="11"/>
      <c r="G29" s="11"/>
      <c r="H29" s="11"/>
      <c r="I29" s="11"/>
      <c r="J29" s="11"/>
      <c r="K29" s="607"/>
      <c r="L29" s="607"/>
      <c r="M29" s="607"/>
      <c r="N29" s="607"/>
      <c r="O29" s="607"/>
      <c r="P29" s="607"/>
      <c r="Q29" s="607"/>
    </row>
    <row r="30" spans="1:17" x14ac:dyDescent="0.25">
      <c r="A30" s="84"/>
      <c r="B30" s="13"/>
      <c r="C30" s="14"/>
      <c r="D30" s="86"/>
      <c r="E30" s="11"/>
      <c r="F30" s="11"/>
      <c r="G30" s="11"/>
      <c r="H30" s="11"/>
      <c r="I30" s="11"/>
      <c r="J30" s="11"/>
      <c r="K30" s="607"/>
      <c r="L30" s="607"/>
      <c r="M30" s="607"/>
      <c r="N30" s="607"/>
      <c r="O30" s="607"/>
      <c r="P30" s="607"/>
      <c r="Q30" s="607"/>
    </row>
    <row r="31" spans="1:17" x14ac:dyDescent="0.25">
      <c r="A31" s="84"/>
      <c r="B31" s="13"/>
      <c r="C31" s="14"/>
      <c r="D31" s="86"/>
      <c r="E31" s="11"/>
      <c r="F31" s="11"/>
      <c r="G31" s="11"/>
      <c r="H31" s="11"/>
      <c r="I31" s="11"/>
      <c r="J31" s="11"/>
      <c r="K31" s="607"/>
      <c r="L31" s="607"/>
      <c r="M31" s="607"/>
      <c r="N31" s="607"/>
      <c r="O31" s="607"/>
      <c r="P31" s="607"/>
      <c r="Q31" s="607"/>
    </row>
    <row r="32" spans="1:17" x14ac:dyDescent="0.25">
      <c r="A32" s="84"/>
      <c r="B32" s="13"/>
      <c r="C32" s="14"/>
      <c r="D32" s="86"/>
      <c r="E32" s="11"/>
      <c r="F32" s="11"/>
      <c r="G32" s="11"/>
      <c r="H32" s="11"/>
      <c r="I32" s="11"/>
      <c r="J32" s="11"/>
      <c r="K32" s="607"/>
      <c r="L32" s="607"/>
      <c r="M32" s="607"/>
      <c r="N32" s="607"/>
      <c r="O32" s="607"/>
      <c r="P32" s="607"/>
      <c r="Q32" s="607"/>
    </row>
    <row r="33" spans="1:17" x14ac:dyDescent="0.25">
      <c r="A33" s="84"/>
      <c r="B33" s="13"/>
      <c r="C33" s="14"/>
      <c r="D33" s="86"/>
      <c r="E33" s="11"/>
      <c r="F33" s="11"/>
      <c r="G33" s="11"/>
      <c r="H33" s="11"/>
      <c r="I33" s="11"/>
      <c r="J33" s="11"/>
      <c r="K33" s="607"/>
      <c r="L33" s="607"/>
      <c r="M33" s="607"/>
      <c r="N33" s="607"/>
      <c r="O33" s="607"/>
      <c r="P33" s="607"/>
      <c r="Q33" s="607"/>
    </row>
    <row r="34" spans="1:17" ht="15.75" thickBot="1" x14ac:dyDescent="0.3">
      <c r="A34" s="87"/>
      <c r="B34" s="88"/>
      <c r="C34" s="89"/>
      <c r="D34" s="90"/>
      <c r="E34" s="11"/>
      <c r="F34" s="11"/>
      <c r="G34" s="11"/>
      <c r="H34" s="11"/>
      <c r="I34" s="11"/>
      <c r="J34" s="11"/>
      <c r="K34" s="607"/>
      <c r="L34" s="607"/>
      <c r="M34" s="607"/>
      <c r="N34" s="607"/>
      <c r="O34" s="607"/>
      <c r="P34" s="607"/>
      <c r="Q34" s="607"/>
    </row>
    <row r="35" spans="1:17" ht="15.75" thickTop="1" x14ac:dyDescent="0.25">
      <c r="A35" s="81" t="s">
        <v>306</v>
      </c>
      <c r="B35" s="82"/>
      <c r="C35" s="82"/>
      <c r="D35" s="83"/>
      <c r="E35" s="603" t="s">
        <v>355</v>
      </c>
      <c r="F35" s="604"/>
      <c r="G35" s="604"/>
      <c r="H35" s="604"/>
      <c r="I35" s="604"/>
      <c r="J35" s="604"/>
      <c r="K35" s="607"/>
      <c r="L35" s="607"/>
      <c r="M35" s="607"/>
      <c r="N35" s="607"/>
      <c r="O35" s="607"/>
      <c r="P35" s="607"/>
      <c r="Q35" s="607"/>
    </row>
    <row r="36" spans="1:17" x14ac:dyDescent="0.25">
      <c r="A36" s="84"/>
      <c r="B36" s="13"/>
      <c r="C36" s="14"/>
      <c r="D36" s="85"/>
      <c r="E36" s="605"/>
      <c r="F36" s="604"/>
      <c r="G36" s="604"/>
      <c r="H36" s="604"/>
      <c r="I36" s="604"/>
      <c r="J36" s="604"/>
      <c r="K36" s="607"/>
      <c r="L36" s="607"/>
      <c r="M36" s="607"/>
      <c r="N36" s="607"/>
      <c r="O36" s="607"/>
      <c r="P36" s="607"/>
      <c r="Q36" s="607"/>
    </row>
    <row r="37" spans="1:17" x14ac:dyDescent="0.25">
      <c r="A37" s="84"/>
      <c r="B37" s="13"/>
      <c r="C37" s="14"/>
      <c r="D37" s="86"/>
      <c r="E37" s="605"/>
      <c r="F37" s="604"/>
      <c r="G37" s="604"/>
      <c r="H37" s="604"/>
      <c r="I37" s="604"/>
      <c r="J37" s="604"/>
      <c r="K37" s="607"/>
      <c r="L37" s="607"/>
      <c r="M37" s="607"/>
      <c r="N37" s="607"/>
      <c r="O37" s="607"/>
      <c r="P37" s="607"/>
      <c r="Q37" s="607"/>
    </row>
    <row r="38" spans="1:17" x14ac:dyDescent="0.25">
      <c r="A38" s="84"/>
      <c r="B38" s="13"/>
      <c r="C38" s="14"/>
      <c r="D38" s="86"/>
      <c r="E38" s="11"/>
      <c r="F38" s="11"/>
      <c r="G38" s="11"/>
      <c r="H38" s="11"/>
      <c r="I38" s="11"/>
      <c r="J38" s="11"/>
      <c r="K38" s="607"/>
      <c r="L38" s="607"/>
      <c r="M38" s="607"/>
      <c r="N38" s="607"/>
      <c r="O38" s="607"/>
      <c r="P38" s="607"/>
      <c r="Q38" s="607"/>
    </row>
    <row r="39" spans="1:17" x14ac:dyDescent="0.25">
      <c r="A39" s="84"/>
      <c r="B39" s="13"/>
      <c r="C39" s="14"/>
      <c r="D39" s="86"/>
      <c r="E39" s="11"/>
      <c r="F39" s="11"/>
      <c r="G39" s="11"/>
      <c r="H39" s="11"/>
      <c r="I39" s="11"/>
      <c r="J39" s="11"/>
      <c r="K39" s="607"/>
      <c r="L39" s="607"/>
      <c r="M39" s="607"/>
      <c r="N39" s="607"/>
      <c r="O39" s="607"/>
      <c r="P39" s="607"/>
      <c r="Q39" s="607"/>
    </row>
    <row r="40" spans="1:17" x14ac:dyDescent="0.25">
      <c r="A40" s="84"/>
      <c r="B40" s="13"/>
      <c r="C40" s="14"/>
      <c r="D40" s="86"/>
      <c r="E40" s="11"/>
      <c r="F40" s="11"/>
      <c r="G40" s="11"/>
      <c r="H40" s="11"/>
      <c r="I40" s="11"/>
      <c r="J40" s="11"/>
      <c r="K40" s="607"/>
      <c r="L40" s="607"/>
      <c r="M40" s="607"/>
      <c r="N40" s="607"/>
      <c r="O40" s="607"/>
      <c r="P40" s="607"/>
      <c r="Q40" s="607"/>
    </row>
    <row r="41" spans="1:17" x14ac:dyDescent="0.25">
      <c r="A41" s="84"/>
      <c r="B41" s="13"/>
      <c r="C41" s="14"/>
      <c r="D41" s="86"/>
      <c r="E41" s="11"/>
      <c r="F41" s="11"/>
      <c r="G41" s="11"/>
      <c r="H41" s="11"/>
      <c r="I41" s="11"/>
      <c r="J41" s="11"/>
      <c r="K41" s="607"/>
      <c r="L41" s="607"/>
      <c r="M41" s="607"/>
      <c r="N41" s="607"/>
      <c r="O41" s="607"/>
      <c r="P41" s="607"/>
      <c r="Q41" s="607"/>
    </row>
    <row r="42" spans="1:17" ht="15.75" thickBot="1" x14ac:dyDescent="0.3">
      <c r="A42" s="87"/>
      <c r="B42" s="88"/>
      <c r="C42" s="89"/>
      <c r="D42" s="90"/>
      <c r="E42" s="11"/>
      <c r="F42" s="11"/>
      <c r="G42" s="11"/>
      <c r="H42" s="11"/>
      <c r="I42" s="11"/>
      <c r="J42" s="11"/>
      <c r="K42" s="607"/>
      <c r="L42" s="607"/>
      <c r="M42" s="607"/>
      <c r="N42" s="607"/>
      <c r="O42" s="607"/>
      <c r="P42" s="607"/>
      <c r="Q42" s="607"/>
    </row>
    <row r="43" spans="1:17" ht="15.75" thickTop="1" x14ac:dyDescent="0.25">
      <c r="A43" s="81" t="s">
        <v>103</v>
      </c>
      <c r="B43" s="82"/>
      <c r="C43" s="82"/>
      <c r="D43" s="83"/>
      <c r="E43" s="11" t="s">
        <v>354</v>
      </c>
      <c r="F43" s="11"/>
      <c r="G43" s="11"/>
      <c r="H43" s="11"/>
      <c r="I43" s="11"/>
      <c r="J43" s="11"/>
      <c r="K43" s="607"/>
      <c r="L43" s="607"/>
      <c r="M43" s="607"/>
      <c r="N43" s="607"/>
      <c r="O43" s="607"/>
      <c r="P43" s="607"/>
      <c r="Q43" s="607"/>
    </row>
    <row r="44" spans="1:17" x14ac:dyDescent="0.25">
      <c r="A44" s="84"/>
      <c r="B44" s="13"/>
      <c r="C44" s="14"/>
      <c r="D44" s="85"/>
      <c r="E44" s="11"/>
      <c r="F44" s="11"/>
      <c r="G44" s="11"/>
      <c r="H44" s="11"/>
      <c r="I44" s="11"/>
      <c r="J44" s="11"/>
      <c r="K44" s="607"/>
      <c r="L44" s="607"/>
      <c r="M44" s="607"/>
      <c r="N44" s="607"/>
      <c r="O44" s="607"/>
      <c r="P44" s="607"/>
      <c r="Q44" s="607"/>
    </row>
    <row r="45" spans="1:17" x14ac:dyDescent="0.25">
      <c r="A45" s="84"/>
      <c r="B45" s="13"/>
      <c r="C45" s="14"/>
      <c r="D45" s="86"/>
      <c r="E45" s="11"/>
      <c r="F45" s="11"/>
      <c r="G45" s="11"/>
      <c r="H45" s="11"/>
      <c r="I45" s="11"/>
      <c r="J45" s="11"/>
      <c r="K45" s="607"/>
      <c r="L45" s="607"/>
      <c r="M45" s="607"/>
      <c r="N45" s="607"/>
      <c r="O45" s="607"/>
      <c r="P45" s="607"/>
      <c r="Q45" s="607"/>
    </row>
    <row r="46" spans="1:17" x14ac:dyDescent="0.25">
      <c r="A46" s="84"/>
      <c r="B46" s="13"/>
      <c r="C46" s="14"/>
      <c r="D46" s="86"/>
      <c r="E46" s="11"/>
      <c r="F46" s="11"/>
      <c r="G46" s="11"/>
      <c r="H46" s="11"/>
      <c r="I46" s="11"/>
      <c r="J46" s="11"/>
      <c r="K46" s="607"/>
      <c r="L46" s="607"/>
      <c r="M46" s="607"/>
      <c r="N46" s="607"/>
      <c r="O46" s="607"/>
      <c r="P46" s="607"/>
      <c r="Q46" s="607"/>
    </row>
    <row r="47" spans="1:17" x14ac:dyDescent="0.25">
      <c r="A47" s="84"/>
      <c r="B47" s="13"/>
      <c r="C47" s="14"/>
      <c r="D47" s="86"/>
      <c r="E47" s="11"/>
      <c r="F47" s="11"/>
      <c r="G47" s="11"/>
      <c r="H47" s="11"/>
      <c r="I47" s="11"/>
      <c r="J47" s="11"/>
      <c r="K47" s="607"/>
      <c r="L47" s="607"/>
      <c r="M47" s="607"/>
      <c r="N47" s="607"/>
      <c r="O47" s="607"/>
      <c r="P47" s="607"/>
      <c r="Q47" s="607"/>
    </row>
    <row r="48" spans="1:17" x14ac:dyDescent="0.25">
      <c r="A48" s="84"/>
      <c r="B48" s="13"/>
      <c r="C48" s="14"/>
      <c r="D48" s="86"/>
      <c r="E48" s="11"/>
      <c r="F48" s="11"/>
      <c r="G48" s="11"/>
      <c r="H48" s="11"/>
      <c r="I48" s="11"/>
      <c r="J48" s="11"/>
      <c r="K48" s="607"/>
      <c r="L48" s="607"/>
      <c r="M48" s="607"/>
      <c r="N48" s="607"/>
      <c r="O48" s="607"/>
      <c r="P48" s="607"/>
      <c r="Q48" s="607"/>
    </row>
    <row r="49" spans="1:17" x14ac:dyDescent="0.25">
      <c r="A49" s="84"/>
      <c r="B49" s="13"/>
      <c r="C49" s="14"/>
      <c r="D49" s="86"/>
      <c r="E49" s="11"/>
      <c r="F49" s="11"/>
      <c r="G49" s="11"/>
      <c r="H49" s="11"/>
      <c r="I49" s="11"/>
      <c r="J49" s="11"/>
      <c r="K49" s="607"/>
      <c r="L49" s="607"/>
      <c r="M49" s="607"/>
      <c r="N49" s="607"/>
      <c r="O49" s="607"/>
      <c r="P49" s="607"/>
      <c r="Q49" s="607"/>
    </row>
    <row r="50" spans="1:17" ht="15.75" thickBot="1" x14ac:dyDescent="0.3">
      <c r="A50" s="87"/>
      <c r="B50" s="88"/>
      <c r="C50" s="89"/>
      <c r="D50" s="90"/>
      <c r="E50" s="11"/>
      <c r="F50" s="11"/>
      <c r="G50" s="11"/>
      <c r="H50" s="11"/>
      <c r="I50" s="11"/>
      <c r="J50" s="11"/>
      <c r="K50" s="607"/>
      <c r="L50" s="607"/>
      <c r="M50" s="607"/>
      <c r="N50" s="607"/>
      <c r="O50" s="607"/>
      <c r="P50" s="607"/>
      <c r="Q50" s="607"/>
    </row>
    <row r="51" spans="1:17" ht="15.75" thickTop="1" x14ac:dyDescent="0.25"/>
  </sheetData>
  <mergeCells count="4">
    <mergeCell ref="E2:J9"/>
    <mergeCell ref="K1:Q50"/>
    <mergeCell ref="E35:J37"/>
    <mergeCell ref="E17:J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00B050"/>
    <pageSetUpPr fitToPage="1"/>
  </sheetPr>
  <dimension ref="A1:K179"/>
  <sheetViews>
    <sheetView defaultGridColor="0" colorId="22" zoomScaleNormal="100" workbookViewId="0">
      <selection activeCell="J138" sqref="J138"/>
    </sheetView>
  </sheetViews>
  <sheetFormatPr defaultColWidth="12.5703125" defaultRowHeight="12.75" x14ac:dyDescent="0.2"/>
  <cols>
    <col min="1" max="1" width="2.28515625" style="298" customWidth="1"/>
    <col min="2" max="2" width="2.28515625" style="283" customWidth="1"/>
    <col min="3" max="3" width="73.140625" style="283" customWidth="1"/>
    <col min="4" max="5" width="16" style="283" customWidth="1"/>
    <col min="6" max="8" width="15.85546875" style="283" customWidth="1"/>
    <col min="9" max="9" width="2.5703125" style="283" customWidth="1"/>
    <col min="10" max="10" width="99.140625" style="283" customWidth="1"/>
    <col min="11" max="11" width="68.140625" style="283" bestFit="1" customWidth="1"/>
    <col min="12" max="16384" width="12.5703125" style="283"/>
  </cols>
  <sheetData>
    <row r="1" spans="1:11" s="280" customFormat="1" x14ac:dyDescent="0.2">
      <c r="A1" s="609" t="s">
        <v>261</v>
      </c>
      <c r="B1" s="610"/>
      <c r="C1" s="611"/>
      <c r="D1" s="277" t="s">
        <v>262</v>
      </c>
      <c r="E1" s="277" t="s">
        <v>262</v>
      </c>
      <c r="F1" s="277" t="s">
        <v>263</v>
      </c>
      <c r="G1" s="278" t="s">
        <v>264</v>
      </c>
      <c r="H1" s="453" t="s">
        <v>264</v>
      </c>
      <c r="I1" s="454"/>
      <c r="J1" s="615" t="s">
        <v>265</v>
      </c>
      <c r="K1" s="279"/>
    </row>
    <row r="2" spans="1:11" x14ac:dyDescent="0.2">
      <c r="A2" s="612"/>
      <c r="B2" s="613"/>
      <c r="C2" s="614"/>
      <c r="D2" s="281">
        <f>'INPUT SHEET FOR LAR'!D3-4</f>
        <v>2019</v>
      </c>
      <c r="E2" s="281">
        <f>D2+1</f>
        <v>2020</v>
      </c>
      <c r="F2" s="281">
        <f>E2+1</f>
        <v>2021</v>
      </c>
      <c r="G2" s="281">
        <f>F2+1</f>
        <v>2022</v>
      </c>
      <c r="H2" s="339">
        <f>G2+1</f>
        <v>2023</v>
      </c>
      <c r="I2" s="372"/>
      <c r="J2" s="616"/>
      <c r="K2" s="282"/>
    </row>
    <row r="3" spans="1:11" x14ac:dyDescent="0.2">
      <c r="A3" s="321"/>
      <c r="B3" s="322"/>
      <c r="C3" s="322"/>
      <c r="D3" s="323"/>
      <c r="E3" s="323"/>
      <c r="F3" s="323"/>
      <c r="G3" s="323"/>
      <c r="H3" s="340"/>
      <c r="I3" s="373"/>
      <c r="J3" s="361"/>
      <c r="K3" s="284"/>
    </row>
    <row r="4" spans="1:11" x14ac:dyDescent="0.2">
      <c r="A4" s="334" t="s">
        <v>266</v>
      </c>
      <c r="B4" s="334"/>
      <c r="C4" s="392"/>
      <c r="D4" s="388"/>
      <c r="E4" s="388"/>
      <c r="F4" s="388"/>
      <c r="G4" s="388"/>
      <c r="H4" s="388"/>
      <c r="I4" s="374"/>
      <c r="J4" s="362" t="s">
        <v>266</v>
      </c>
      <c r="K4" s="284"/>
    </row>
    <row r="5" spans="1:11" x14ac:dyDescent="0.2">
      <c r="A5" s="301" t="s">
        <v>267</v>
      </c>
      <c r="B5" s="301"/>
      <c r="C5" s="301"/>
      <c r="D5" s="318"/>
      <c r="E5" s="318"/>
      <c r="F5" s="318"/>
      <c r="G5" s="318"/>
      <c r="H5" s="341"/>
      <c r="I5" s="374"/>
      <c r="J5" s="363"/>
      <c r="K5" s="284"/>
    </row>
    <row r="6" spans="1:11" ht="15" x14ac:dyDescent="0.25">
      <c r="A6" s="302"/>
      <c r="B6" s="303" t="s">
        <v>268</v>
      </c>
      <c r="C6" s="303"/>
      <c r="D6" s="428">
        <v>15466607</v>
      </c>
      <c r="E6" s="428">
        <v>16439327</v>
      </c>
      <c r="F6" s="428">
        <v>16432295</v>
      </c>
      <c r="G6" s="428"/>
      <c r="H6" s="432"/>
      <c r="I6" s="338"/>
      <c r="J6" s="364" t="s">
        <v>312</v>
      </c>
      <c r="K6" s="284"/>
    </row>
    <row r="7" spans="1:11" x14ac:dyDescent="0.2">
      <c r="A7" s="302"/>
      <c r="B7" s="303" t="s">
        <v>270</v>
      </c>
      <c r="C7" s="304"/>
      <c r="D7" s="497"/>
      <c r="E7" s="497"/>
      <c r="F7" s="497"/>
      <c r="G7" s="319"/>
      <c r="H7" s="329"/>
      <c r="I7" s="375"/>
      <c r="J7" s="364"/>
      <c r="K7" s="284"/>
    </row>
    <row r="8" spans="1:11" ht="15" x14ac:dyDescent="0.25">
      <c r="A8" s="302"/>
      <c r="B8" s="304"/>
      <c r="C8" s="304" t="s">
        <v>368</v>
      </c>
      <c r="D8" s="428">
        <v>0</v>
      </c>
      <c r="E8" s="428">
        <v>0</v>
      </c>
      <c r="F8" s="428">
        <v>0</v>
      </c>
      <c r="G8" s="319"/>
      <c r="H8" s="329"/>
      <c r="I8" s="375"/>
      <c r="J8" s="364"/>
      <c r="K8" s="284"/>
    </row>
    <row r="9" spans="1:11" x14ac:dyDescent="0.2">
      <c r="A9" s="302"/>
      <c r="B9" s="303" t="s">
        <v>271</v>
      </c>
      <c r="C9" s="304"/>
      <c r="D9" s="319"/>
      <c r="E9" s="319"/>
      <c r="F9" s="319"/>
      <c r="G9" s="319"/>
      <c r="H9" s="329"/>
      <c r="I9" s="375"/>
      <c r="J9" s="364"/>
      <c r="K9" s="284"/>
    </row>
    <row r="10" spans="1:11" ht="15" x14ac:dyDescent="0.25">
      <c r="A10" s="302"/>
      <c r="B10" s="304"/>
      <c r="C10" s="304" t="s">
        <v>367</v>
      </c>
      <c r="D10" s="463">
        <v>0</v>
      </c>
      <c r="E10" s="428">
        <v>0</v>
      </c>
      <c r="F10" s="428">
        <v>0</v>
      </c>
      <c r="G10" s="458"/>
      <c r="H10" s="342"/>
      <c r="I10" s="338"/>
      <c r="J10" s="364"/>
      <c r="K10" s="284"/>
    </row>
    <row r="11" spans="1:11" x14ac:dyDescent="0.2">
      <c r="A11" s="302"/>
      <c r="B11" s="303" t="s">
        <v>272</v>
      </c>
      <c r="C11" s="304"/>
      <c r="D11" s="319"/>
      <c r="E11" s="319"/>
      <c r="F11" s="319"/>
      <c r="G11" s="329"/>
      <c r="H11" s="343"/>
      <c r="I11" s="375"/>
      <c r="J11" s="364"/>
      <c r="K11" s="284"/>
    </row>
    <row r="12" spans="1:11" s="440" customFormat="1" ht="15" x14ac:dyDescent="0.25">
      <c r="A12" s="433"/>
      <c r="B12" s="434"/>
      <c r="C12" s="435"/>
      <c r="D12" s="428">
        <v>0</v>
      </c>
      <c r="E12" s="428">
        <v>0</v>
      </c>
      <c r="F12" s="428">
        <v>0</v>
      </c>
      <c r="G12" s="436"/>
      <c r="H12" s="437"/>
      <c r="I12" s="375"/>
      <c r="J12" s="438"/>
      <c r="K12" s="439"/>
    </row>
    <row r="13" spans="1:11" x14ac:dyDescent="0.2">
      <c r="A13" s="302"/>
      <c r="B13" s="303" t="s">
        <v>273</v>
      </c>
      <c r="C13" s="305"/>
      <c r="D13" s="319"/>
      <c r="E13" s="319"/>
      <c r="F13" s="319"/>
      <c r="G13" s="329"/>
      <c r="H13" s="343"/>
      <c r="I13" s="375"/>
      <c r="J13" s="364"/>
      <c r="K13" s="284"/>
    </row>
    <row r="14" spans="1:11" ht="15" x14ac:dyDescent="0.25">
      <c r="A14" s="302"/>
      <c r="B14" s="306"/>
      <c r="C14" s="304"/>
      <c r="D14" s="428">
        <v>36086.629999999997</v>
      </c>
      <c r="E14" s="428">
        <v>0</v>
      </c>
      <c r="F14" s="428">
        <v>0</v>
      </c>
      <c r="G14" s="458"/>
      <c r="H14" s="344"/>
      <c r="I14" s="338"/>
      <c r="J14" s="438"/>
      <c r="K14" s="284"/>
    </row>
    <row r="15" spans="1:11" x14ac:dyDescent="0.2">
      <c r="A15" s="302"/>
      <c r="B15" s="303" t="s">
        <v>274</v>
      </c>
      <c r="C15" s="307"/>
      <c r="D15" s="319"/>
      <c r="E15" s="319"/>
      <c r="F15" s="319"/>
      <c r="G15" s="329"/>
      <c r="H15" s="343"/>
      <c r="I15" s="375"/>
      <c r="J15" s="364"/>
      <c r="K15" s="284"/>
    </row>
    <row r="16" spans="1:11" ht="15" x14ac:dyDescent="0.25">
      <c r="A16" s="302"/>
      <c r="B16" s="303"/>
      <c r="C16" s="304"/>
      <c r="D16" s="428">
        <v>0</v>
      </c>
      <c r="E16" s="428">
        <v>0</v>
      </c>
      <c r="F16" s="428">
        <v>0</v>
      </c>
      <c r="G16" s="328"/>
      <c r="H16" s="345"/>
      <c r="I16" s="338"/>
      <c r="J16" s="364"/>
      <c r="K16" s="284"/>
    </row>
    <row r="17" spans="1:11" x14ac:dyDescent="0.2">
      <c r="A17" s="307"/>
      <c r="B17" s="306"/>
      <c r="C17" s="307"/>
      <c r="D17" s="319"/>
      <c r="E17" s="319"/>
      <c r="F17" s="319"/>
      <c r="G17" s="319"/>
      <c r="H17" s="329"/>
      <c r="I17" s="375"/>
      <c r="J17" s="364"/>
      <c r="K17" s="284"/>
    </row>
    <row r="18" spans="1:11" s="288" customFormat="1" x14ac:dyDescent="0.2">
      <c r="A18" s="308" t="s">
        <v>275</v>
      </c>
      <c r="B18" s="309"/>
      <c r="C18" s="309"/>
      <c r="D18" s="327">
        <f>SUM(D6:D17)</f>
        <v>15502693.630000001</v>
      </c>
      <c r="E18" s="324">
        <f>SUM(E6:E17)</f>
        <v>16439327</v>
      </c>
      <c r="F18" s="324">
        <f>SUM(F6:F17)</f>
        <v>16432295</v>
      </c>
      <c r="G18" s="324">
        <f>SUM(G6:G17)</f>
        <v>0</v>
      </c>
      <c r="H18" s="346">
        <f>SUM(H6:H17)</f>
        <v>0</v>
      </c>
      <c r="I18" s="376"/>
      <c r="J18" s="365"/>
      <c r="K18" s="287"/>
    </row>
    <row r="19" spans="1:11" s="288" customFormat="1" x14ac:dyDescent="0.2">
      <c r="A19" s="308"/>
      <c r="B19" s="309"/>
      <c r="C19" s="309"/>
      <c r="D19" s="324"/>
      <c r="E19" s="324"/>
      <c r="F19" s="324"/>
      <c r="G19" s="324"/>
      <c r="H19" s="346"/>
      <c r="I19" s="376"/>
      <c r="J19" s="365"/>
      <c r="K19" s="287"/>
    </row>
    <row r="20" spans="1:11" x14ac:dyDescent="0.2">
      <c r="A20" s="310" t="s">
        <v>276</v>
      </c>
      <c r="B20" s="311"/>
      <c r="C20" s="311"/>
      <c r="D20" s="325">
        <f>SUM(D18)</f>
        <v>15502693.630000001</v>
      </c>
      <c r="E20" s="325">
        <f>SUM(E18)</f>
        <v>16439327</v>
      </c>
      <c r="F20" s="325">
        <f>SUM(F18)</f>
        <v>16432295</v>
      </c>
      <c r="G20" s="325">
        <f>SUM(G18)</f>
        <v>0</v>
      </c>
      <c r="H20" s="347">
        <f>SUM(H18)</f>
        <v>0</v>
      </c>
      <c r="I20" s="377"/>
      <c r="J20" s="366"/>
      <c r="K20" s="284"/>
    </row>
    <row r="21" spans="1:11" x14ac:dyDescent="0.2">
      <c r="A21" s="307"/>
      <c r="B21" s="306"/>
      <c r="C21" s="307"/>
      <c r="D21" s="320"/>
      <c r="E21" s="320"/>
      <c r="F21" s="320"/>
      <c r="G21" s="320"/>
      <c r="H21" s="348"/>
      <c r="I21" s="373"/>
      <c r="J21" s="364"/>
      <c r="K21" s="284"/>
    </row>
    <row r="22" spans="1:11" x14ac:dyDescent="0.2">
      <c r="A22" s="334" t="s">
        <v>277</v>
      </c>
      <c r="B22" s="334"/>
      <c r="C22" s="387"/>
      <c r="D22" s="388"/>
      <c r="E22" s="388"/>
      <c r="F22" s="388"/>
      <c r="G22" s="388"/>
      <c r="H22" s="388"/>
      <c r="I22" s="378"/>
      <c r="J22" s="362" t="s">
        <v>277</v>
      </c>
      <c r="K22" s="284"/>
    </row>
    <row r="23" spans="1:11" s="288" customFormat="1" x14ac:dyDescent="0.2">
      <c r="A23" s="301" t="s">
        <v>278</v>
      </c>
      <c r="B23" s="308"/>
      <c r="C23" s="313"/>
      <c r="D23" s="313"/>
      <c r="E23" s="313"/>
      <c r="F23" s="313"/>
      <c r="G23" s="313"/>
      <c r="H23" s="333"/>
      <c r="I23" s="379"/>
      <c r="J23" s="367"/>
      <c r="K23" s="287"/>
    </row>
    <row r="24" spans="1:11" s="288" customFormat="1" ht="15" x14ac:dyDescent="0.25">
      <c r="A24" s="308"/>
      <c r="B24" s="303" t="s">
        <v>268</v>
      </c>
      <c r="C24" s="313"/>
      <c r="D24" s="428">
        <v>35000</v>
      </c>
      <c r="E24" s="428">
        <v>70000</v>
      </c>
      <c r="F24" s="428">
        <v>70000</v>
      </c>
      <c r="G24" s="328"/>
      <c r="H24" s="344"/>
      <c r="I24" s="338"/>
      <c r="J24" s="368" t="s">
        <v>304</v>
      </c>
      <c r="K24" s="287"/>
    </row>
    <row r="25" spans="1:11" s="288" customFormat="1" x14ac:dyDescent="0.2">
      <c r="A25" s="308"/>
      <c r="B25" s="314"/>
      <c r="C25" s="313"/>
      <c r="D25" s="313"/>
      <c r="E25" s="326"/>
      <c r="F25" s="326"/>
      <c r="G25" s="329"/>
      <c r="H25" s="343"/>
      <c r="I25" s="375"/>
      <c r="J25" s="367"/>
      <c r="K25" s="287"/>
    </row>
    <row r="26" spans="1:11" s="288" customFormat="1" ht="15" x14ac:dyDescent="0.25">
      <c r="A26" s="308"/>
      <c r="B26" s="303" t="s">
        <v>279</v>
      </c>
      <c r="C26" s="313"/>
      <c r="D26" s="466">
        <f>(-'LAR Schedule 1A'!C40)-'Base Recon'!D24</f>
        <v>70710</v>
      </c>
      <c r="E26" s="466">
        <f>(-'LAR Schedule 1A'!D40)-'Base Recon'!E24</f>
        <v>70180</v>
      </c>
      <c r="F26" s="466">
        <f>(-'LAR Schedule 1A'!E40)-'Base Recon'!F24</f>
        <v>53739</v>
      </c>
      <c r="G26" s="458"/>
      <c r="H26" s="343"/>
      <c r="I26" s="375"/>
      <c r="J26" s="492" t="s">
        <v>517</v>
      </c>
      <c r="K26" s="287"/>
    </row>
    <row r="27" spans="1:11" s="288" customFormat="1" ht="15" x14ac:dyDescent="0.25">
      <c r="A27" s="308"/>
      <c r="B27" s="308"/>
      <c r="C27" s="313"/>
      <c r="D27" s="313"/>
      <c r="E27" s="313"/>
      <c r="F27" s="313"/>
      <c r="G27" s="328"/>
      <c r="H27" s="344"/>
      <c r="I27" s="338"/>
      <c r="J27" s="367"/>
      <c r="K27" s="287"/>
    </row>
    <row r="28" spans="1:11" s="288" customFormat="1" x14ac:dyDescent="0.2">
      <c r="A28" s="301" t="s">
        <v>280</v>
      </c>
      <c r="B28" s="308"/>
      <c r="C28" s="313"/>
      <c r="D28" s="327">
        <f>D24+D26</f>
        <v>105710</v>
      </c>
      <c r="E28" s="327">
        <f>E24+E26</f>
        <v>140180</v>
      </c>
      <c r="F28" s="327">
        <f>F24+F26</f>
        <v>123739</v>
      </c>
      <c r="G28" s="313"/>
      <c r="H28" s="333"/>
      <c r="I28" s="379"/>
      <c r="J28" s="367"/>
      <c r="K28" s="287"/>
    </row>
    <row r="29" spans="1:11" s="288" customFormat="1" x14ac:dyDescent="0.2">
      <c r="A29" s="308"/>
      <c r="B29" s="308"/>
      <c r="C29" s="313"/>
      <c r="D29" s="313"/>
      <c r="E29" s="313"/>
      <c r="F29" s="313"/>
      <c r="G29" s="313"/>
      <c r="H29" s="333"/>
      <c r="I29" s="379"/>
      <c r="J29" s="367"/>
      <c r="K29" s="287"/>
    </row>
    <row r="30" spans="1:11" s="288" customFormat="1" x14ac:dyDescent="0.2">
      <c r="A30" s="308"/>
      <c r="B30" s="308"/>
      <c r="C30" s="313"/>
      <c r="D30" s="313"/>
      <c r="E30" s="313"/>
      <c r="F30" s="313"/>
      <c r="G30" s="313"/>
      <c r="H30" s="333"/>
      <c r="I30" s="379"/>
      <c r="J30" s="367"/>
      <c r="K30" s="287"/>
    </row>
    <row r="31" spans="1:11" x14ac:dyDescent="0.2">
      <c r="A31" s="301" t="s">
        <v>281</v>
      </c>
      <c r="B31" s="301"/>
      <c r="C31" s="301"/>
      <c r="D31" s="313"/>
      <c r="E31" s="313"/>
      <c r="F31" s="313"/>
      <c r="G31" s="318"/>
      <c r="H31" s="341"/>
      <c r="I31" s="374"/>
      <c r="J31" s="363"/>
      <c r="K31" s="284"/>
    </row>
    <row r="32" spans="1:11" ht="15" x14ac:dyDescent="0.25">
      <c r="A32" s="302"/>
      <c r="B32" s="303" t="s">
        <v>268</v>
      </c>
      <c r="C32" s="303"/>
      <c r="D32" s="6">
        <v>3403204</v>
      </c>
      <c r="E32" s="6">
        <v>3625592</v>
      </c>
      <c r="F32" s="6">
        <v>3660859</v>
      </c>
      <c r="G32" s="6"/>
      <c r="H32" s="6"/>
      <c r="I32" s="338"/>
      <c r="J32" s="364" t="s">
        <v>282</v>
      </c>
      <c r="K32" s="284"/>
    </row>
    <row r="33" spans="1:11" x14ac:dyDescent="0.2">
      <c r="A33" s="303"/>
      <c r="B33" s="314"/>
      <c r="C33" s="307"/>
      <c r="D33" s="319"/>
      <c r="E33" s="319"/>
      <c r="F33" s="319"/>
      <c r="G33" s="319"/>
      <c r="H33" s="329"/>
      <c r="I33" s="375"/>
      <c r="J33" s="364"/>
      <c r="K33" s="284"/>
    </row>
    <row r="34" spans="1:11" ht="26.25" x14ac:dyDescent="0.25">
      <c r="A34" s="303"/>
      <c r="B34" s="303" t="s">
        <v>279</v>
      </c>
      <c r="C34" s="307"/>
      <c r="D34" s="465">
        <f>'LAR Schedule 1A'!C124-SUM('Base Recon'!D28,'Base Recon'!D32)</f>
        <v>195012.46790983016</v>
      </c>
      <c r="E34" s="465">
        <f>'LAR Schedule 1A'!D124-SUM('Base Recon'!E28,'Base Recon'!E32)</f>
        <v>220218.53523040097</v>
      </c>
      <c r="F34" s="465">
        <f>'LAR Schedule 1A'!E124-SUM('Base Recon'!F28,'Base Recon'!F32)</f>
        <v>523111.28660799935</v>
      </c>
      <c r="G34" s="458"/>
      <c r="H34" s="459"/>
      <c r="I34" s="375"/>
      <c r="J34" s="493" t="s">
        <v>518</v>
      </c>
      <c r="K34" s="284" t="s">
        <v>283</v>
      </c>
    </row>
    <row r="35" spans="1:11" x14ac:dyDescent="0.2">
      <c r="A35" s="303"/>
      <c r="B35" s="314"/>
      <c r="C35" s="307"/>
      <c r="D35" s="319"/>
      <c r="E35" s="319"/>
      <c r="F35" s="319"/>
      <c r="G35" s="319"/>
      <c r="H35" s="329"/>
      <c r="I35" s="375"/>
      <c r="J35" s="364"/>
      <c r="K35" s="284"/>
    </row>
    <row r="36" spans="1:11" ht="15" x14ac:dyDescent="0.25">
      <c r="A36" s="302"/>
      <c r="B36" s="303" t="s">
        <v>270</v>
      </c>
      <c r="C36" s="304"/>
      <c r="D36" s="6">
        <v>0</v>
      </c>
      <c r="E36" s="6">
        <v>0</v>
      </c>
      <c r="F36" s="6">
        <v>0</v>
      </c>
      <c r="G36" s="319"/>
      <c r="H36" s="329"/>
      <c r="I36" s="375"/>
      <c r="J36" s="364"/>
      <c r="K36" s="284"/>
    </row>
    <row r="37" spans="1:11" x14ac:dyDescent="0.2">
      <c r="A37" s="302"/>
      <c r="B37" s="303"/>
      <c r="C37" s="304"/>
      <c r="D37" s="319"/>
      <c r="E37" s="319"/>
      <c r="F37" s="319"/>
      <c r="G37" s="319"/>
      <c r="H37" s="329"/>
      <c r="I37" s="375"/>
      <c r="J37" s="364"/>
      <c r="K37" s="284"/>
    </row>
    <row r="38" spans="1:11" ht="15" x14ac:dyDescent="0.25">
      <c r="A38" s="302"/>
      <c r="B38" s="303" t="s">
        <v>271</v>
      </c>
      <c r="C38" s="304"/>
      <c r="D38" s="6">
        <v>0</v>
      </c>
      <c r="E38" s="6">
        <v>0</v>
      </c>
      <c r="F38" s="6">
        <v>0</v>
      </c>
      <c r="G38" s="319"/>
      <c r="H38" s="329"/>
      <c r="I38" s="375"/>
      <c r="J38" s="364"/>
      <c r="K38" s="284"/>
    </row>
    <row r="39" spans="1:11" x14ac:dyDescent="0.2">
      <c r="A39" s="302"/>
      <c r="B39" s="303"/>
      <c r="C39" s="304"/>
      <c r="D39" s="319"/>
      <c r="E39" s="319"/>
      <c r="F39" s="319"/>
      <c r="G39" s="319"/>
      <c r="H39" s="329"/>
      <c r="I39" s="375"/>
      <c r="J39" s="364"/>
      <c r="K39" s="284"/>
    </row>
    <row r="40" spans="1:11" ht="15" x14ac:dyDescent="0.25">
      <c r="A40" s="302"/>
      <c r="B40" s="303" t="s">
        <v>272</v>
      </c>
      <c r="C40" s="304"/>
      <c r="D40" s="6">
        <v>0</v>
      </c>
      <c r="E40" s="6">
        <v>0</v>
      </c>
      <c r="F40" s="6">
        <v>0</v>
      </c>
      <c r="G40" s="319"/>
      <c r="H40" s="329"/>
      <c r="I40" s="375"/>
      <c r="J40" s="364"/>
      <c r="K40" s="284"/>
    </row>
    <row r="41" spans="1:11" x14ac:dyDescent="0.2">
      <c r="A41" s="302"/>
      <c r="B41" s="303"/>
      <c r="C41" s="305"/>
      <c r="D41" s="319"/>
      <c r="E41" s="319"/>
      <c r="F41" s="319"/>
      <c r="G41" s="319"/>
      <c r="H41" s="329"/>
      <c r="I41" s="375"/>
      <c r="J41" s="364"/>
      <c r="K41" s="284"/>
    </row>
    <row r="42" spans="1:11" ht="15" x14ac:dyDescent="0.25">
      <c r="A42" s="302"/>
      <c r="B42" s="303" t="s">
        <v>313</v>
      </c>
      <c r="C42" s="304"/>
      <c r="D42" s="468">
        <f>(2585231.21+183829.69)-SUM(D28,D32,D34)</f>
        <v>-934865.56790983025</v>
      </c>
      <c r="E42" s="468">
        <f>(3626196)-SUM(E28,E32,E34)+100000</f>
        <v>-259794.53523040097</v>
      </c>
      <c r="F42" s="468">
        <f>(4266329)-SUM(F28,F32,F34)+100000</f>
        <v>58619.713392000645</v>
      </c>
      <c r="G42" s="458"/>
      <c r="H42" s="329"/>
      <c r="I42" s="375"/>
      <c r="J42" s="319" t="s">
        <v>363</v>
      </c>
      <c r="K42" s="284" t="s">
        <v>519</v>
      </c>
    </row>
    <row r="43" spans="1:11" x14ac:dyDescent="0.2">
      <c r="A43" s="302"/>
      <c r="B43" s="306"/>
      <c r="C43" s="307"/>
      <c r="D43" s="332"/>
      <c r="E43" s="332"/>
      <c r="F43" s="332"/>
      <c r="G43" s="319"/>
      <c r="H43" s="329"/>
      <c r="I43" s="375"/>
      <c r="J43" s="364"/>
      <c r="K43" s="284"/>
    </row>
    <row r="44" spans="1:11" ht="15" x14ac:dyDescent="0.25">
      <c r="A44" s="302"/>
      <c r="B44" s="303" t="s">
        <v>274</v>
      </c>
      <c r="C44" s="304"/>
      <c r="D44" s="6">
        <v>0</v>
      </c>
      <c r="E44" s="6">
        <v>0</v>
      </c>
      <c r="F44" s="6">
        <v>0</v>
      </c>
      <c r="G44" s="319"/>
      <c r="H44" s="329"/>
      <c r="I44" s="375"/>
      <c r="J44" s="364"/>
      <c r="K44" s="284"/>
    </row>
    <row r="45" spans="1:11" x14ac:dyDescent="0.2">
      <c r="A45" s="307"/>
      <c r="B45" s="306"/>
      <c r="C45" s="307"/>
      <c r="D45" s="319"/>
      <c r="E45" s="319"/>
      <c r="F45" s="319"/>
      <c r="G45" s="319"/>
      <c r="H45" s="329"/>
      <c r="I45" s="375"/>
      <c r="J45" s="364"/>
      <c r="K45" s="284"/>
    </row>
    <row r="46" spans="1:11" x14ac:dyDescent="0.2">
      <c r="A46" s="301" t="s">
        <v>284</v>
      </c>
      <c r="B46" s="309"/>
      <c r="C46" s="309"/>
      <c r="D46" s="327">
        <f>SUM(D32:D45)</f>
        <v>2663350.9</v>
      </c>
      <c r="E46" s="324">
        <f>SUM(E32:E45)</f>
        <v>3586016</v>
      </c>
      <c r="F46" s="324">
        <f>SUM(F32:F45)</f>
        <v>4242590</v>
      </c>
      <c r="G46" s="324">
        <f>SUM(G32:G45)</f>
        <v>0</v>
      </c>
      <c r="H46" s="346">
        <f>SUM(H32:H45)</f>
        <v>0</v>
      </c>
      <c r="I46" s="376"/>
      <c r="J46" s="365"/>
      <c r="K46" s="284"/>
    </row>
    <row r="47" spans="1:11" x14ac:dyDescent="0.2">
      <c r="A47" s="301"/>
      <c r="B47" s="309"/>
      <c r="C47" s="309"/>
      <c r="D47" s="324"/>
      <c r="E47" s="324"/>
      <c r="F47" s="324"/>
      <c r="G47" s="324"/>
      <c r="H47" s="346"/>
      <c r="I47" s="376"/>
      <c r="J47" s="365"/>
      <c r="K47" s="284"/>
    </row>
    <row r="48" spans="1:11" s="288" customFormat="1" ht="25.5" x14ac:dyDescent="0.2">
      <c r="A48" s="617" t="s">
        <v>397</v>
      </c>
      <c r="B48" s="618"/>
      <c r="C48" s="619"/>
      <c r="D48" s="313"/>
      <c r="E48" s="313"/>
      <c r="F48" s="313"/>
      <c r="G48" s="313"/>
      <c r="H48" s="333"/>
      <c r="I48" s="379"/>
      <c r="J48" s="496" t="s">
        <v>513</v>
      </c>
      <c r="K48" s="287"/>
    </row>
    <row r="49" spans="1:11" s="288" customFormat="1" ht="15" x14ac:dyDescent="0.25">
      <c r="A49" s="308"/>
      <c r="B49" s="303" t="s">
        <v>268</v>
      </c>
      <c r="C49" s="313"/>
      <c r="D49" s="6">
        <v>0</v>
      </c>
      <c r="E49" s="6">
        <v>0</v>
      </c>
      <c r="F49" s="6">
        <v>0</v>
      </c>
      <c r="G49" s="328"/>
      <c r="H49" s="342"/>
      <c r="I49" s="338"/>
      <c r="J49" s="367"/>
      <c r="K49" s="287"/>
    </row>
    <row r="50" spans="1:11" s="288" customFormat="1" x14ac:dyDescent="0.2">
      <c r="A50" s="308"/>
      <c r="B50" s="314"/>
      <c r="C50" s="313"/>
      <c r="D50" s="326"/>
      <c r="E50" s="326"/>
      <c r="F50" s="326"/>
      <c r="G50" s="333"/>
      <c r="H50" s="349"/>
      <c r="I50" s="379"/>
      <c r="J50" s="367"/>
      <c r="K50" s="287"/>
    </row>
    <row r="51" spans="1:11" s="288" customFormat="1" ht="15" x14ac:dyDescent="0.25">
      <c r="A51" s="308"/>
      <c r="B51" s="303" t="s">
        <v>279</v>
      </c>
      <c r="C51" s="313"/>
      <c r="D51" s="6">
        <v>0</v>
      </c>
      <c r="E51" s="6">
        <v>0</v>
      </c>
      <c r="F51" s="6">
        <v>0</v>
      </c>
      <c r="G51" s="328"/>
      <c r="H51" s="345"/>
      <c r="I51" s="338"/>
      <c r="J51" s="369"/>
      <c r="K51" s="287"/>
    </row>
    <row r="52" spans="1:11" s="288" customFormat="1" x14ac:dyDescent="0.2">
      <c r="A52" s="308"/>
      <c r="B52" s="308"/>
      <c r="C52" s="313"/>
      <c r="D52" s="313"/>
      <c r="E52" s="313"/>
      <c r="F52" s="313"/>
      <c r="G52" s="313"/>
      <c r="H52" s="333"/>
      <c r="I52" s="379"/>
      <c r="J52" s="367"/>
      <c r="K52" s="287"/>
    </row>
    <row r="53" spans="1:11" s="288" customFormat="1" x14ac:dyDescent="0.2">
      <c r="A53" s="308" t="str">
        <f>"Total "&amp;A48</f>
        <v>Total Other GR Dedicated Funds (select from drop down list)</v>
      </c>
      <c r="B53" s="308"/>
      <c r="C53" s="313"/>
      <c r="D53" s="327">
        <f>D49+D51</f>
        <v>0</v>
      </c>
      <c r="E53" s="327">
        <f>E49+E51</f>
        <v>0</v>
      </c>
      <c r="F53" s="327">
        <f>F49+F51</f>
        <v>0</v>
      </c>
      <c r="G53" s="313"/>
      <c r="H53" s="333"/>
      <c r="I53" s="379"/>
      <c r="J53" s="367"/>
      <c r="K53" s="287"/>
    </row>
    <row r="54" spans="1:11" s="288" customFormat="1" x14ac:dyDescent="0.2">
      <c r="A54" s="301"/>
      <c r="B54" s="308"/>
      <c r="C54" s="313"/>
      <c r="D54" s="327"/>
      <c r="E54" s="327"/>
      <c r="F54" s="327"/>
      <c r="G54" s="313"/>
      <c r="H54" s="333"/>
      <c r="I54" s="379"/>
      <c r="J54" s="367"/>
      <c r="K54" s="287"/>
    </row>
    <row r="55" spans="1:11" x14ac:dyDescent="0.2">
      <c r="A55" s="310" t="s">
        <v>285</v>
      </c>
      <c r="B55" s="311"/>
      <c r="C55" s="311"/>
      <c r="D55" s="477">
        <f>D28+D46+D53</f>
        <v>2769060.9</v>
      </c>
      <c r="E55" s="477">
        <f t="shared" ref="E55:H55" si="0">E28+E46+E53</f>
        <v>3726196</v>
      </c>
      <c r="F55" s="477">
        <f t="shared" si="0"/>
        <v>4366329</v>
      </c>
      <c r="G55" s="477">
        <f t="shared" si="0"/>
        <v>0</v>
      </c>
      <c r="H55" s="477">
        <f t="shared" si="0"/>
        <v>0</v>
      </c>
      <c r="I55" s="377"/>
      <c r="J55" s="494" t="s">
        <v>520</v>
      </c>
      <c r="K55" s="284"/>
    </row>
    <row r="56" spans="1:11" s="288" customFormat="1" x14ac:dyDescent="0.2">
      <c r="A56" s="307"/>
      <c r="B56" s="306"/>
      <c r="C56" s="307"/>
      <c r="D56" s="320"/>
      <c r="E56" s="320"/>
      <c r="F56" s="320"/>
      <c r="G56" s="320"/>
      <c r="H56" s="348"/>
      <c r="I56" s="373"/>
      <c r="J56" s="364"/>
      <c r="K56" s="287"/>
    </row>
    <row r="57" spans="1:11" x14ac:dyDescent="0.2">
      <c r="A57" s="307"/>
      <c r="B57" s="306"/>
      <c r="C57" s="307"/>
      <c r="D57" s="320"/>
      <c r="E57" s="320"/>
      <c r="F57" s="320"/>
      <c r="G57" s="320"/>
      <c r="H57" s="348"/>
      <c r="I57" s="373"/>
      <c r="J57" s="364"/>
      <c r="K57" s="284"/>
    </row>
    <row r="58" spans="1:11" ht="12.75" hidden="1" customHeight="1" x14ac:dyDescent="0.2">
      <c r="A58" s="301" t="s">
        <v>286</v>
      </c>
      <c r="B58" s="301"/>
      <c r="C58" s="301"/>
      <c r="D58" s="290"/>
      <c r="E58" s="290"/>
      <c r="F58" s="290"/>
      <c r="G58" s="290"/>
      <c r="H58" s="350"/>
      <c r="I58" s="378"/>
      <c r="J58" s="363" t="s">
        <v>286</v>
      </c>
      <c r="K58" s="284"/>
    </row>
    <row r="59" spans="1:11" ht="12.75" hidden="1" customHeight="1" x14ac:dyDescent="0.2">
      <c r="A59" s="310" t="s">
        <v>287</v>
      </c>
      <c r="B59" s="311"/>
      <c r="C59" s="315"/>
      <c r="D59" s="285"/>
      <c r="E59" s="285"/>
      <c r="F59" s="285"/>
      <c r="G59" s="285"/>
      <c r="H59" s="351"/>
      <c r="I59" s="375"/>
      <c r="J59" s="366"/>
      <c r="K59" s="284"/>
    </row>
    <row r="60" spans="1:11" s="288" customFormat="1" ht="12.75" hidden="1" customHeight="1" x14ac:dyDescent="0.2">
      <c r="A60" s="308"/>
      <c r="B60" s="303" t="s">
        <v>288</v>
      </c>
      <c r="C60" s="308"/>
      <c r="D60" s="291"/>
      <c r="E60" s="291"/>
      <c r="F60" s="291"/>
      <c r="G60" s="291"/>
      <c r="H60" s="352"/>
      <c r="I60" s="379"/>
      <c r="J60" s="367"/>
      <c r="K60" s="287"/>
    </row>
    <row r="61" spans="1:11" s="288" customFormat="1" ht="12.75" hidden="1" customHeight="1" x14ac:dyDescent="0.2">
      <c r="A61" s="308"/>
      <c r="B61" s="314"/>
      <c r="C61" s="316" t="s">
        <v>289</v>
      </c>
      <c r="D61" s="291"/>
      <c r="E61" s="275"/>
      <c r="F61" s="291"/>
      <c r="G61" s="291"/>
      <c r="H61" s="352"/>
      <c r="I61" s="379"/>
      <c r="J61" s="364"/>
      <c r="K61" s="287"/>
    </row>
    <row r="62" spans="1:11" s="288" customFormat="1" ht="12.75" hidden="1" customHeight="1" x14ac:dyDescent="0.2">
      <c r="A62" s="308"/>
      <c r="B62" s="303" t="s">
        <v>270</v>
      </c>
      <c r="C62" s="308"/>
      <c r="D62" s="291"/>
      <c r="E62" s="291"/>
      <c r="F62" s="291"/>
      <c r="G62" s="291"/>
      <c r="H62" s="352"/>
      <c r="I62" s="379"/>
      <c r="J62" s="367"/>
      <c r="K62" s="287"/>
    </row>
    <row r="63" spans="1:11" s="288" customFormat="1" ht="12.75" hidden="1" customHeight="1" x14ac:dyDescent="0.2">
      <c r="A63" s="308"/>
      <c r="B63" s="303"/>
      <c r="C63" s="308"/>
      <c r="D63" s="291"/>
      <c r="E63" s="291"/>
      <c r="F63" s="291"/>
      <c r="G63" s="291"/>
      <c r="H63" s="352"/>
      <c r="I63" s="379"/>
      <c r="J63" s="367"/>
      <c r="K63" s="287"/>
    </row>
    <row r="64" spans="1:11" s="288" customFormat="1" ht="12.75" hidden="1" customHeight="1" x14ac:dyDescent="0.2">
      <c r="A64" s="308"/>
      <c r="B64" s="303" t="s">
        <v>271</v>
      </c>
      <c r="C64" s="308"/>
      <c r="D64" s="291"/>
      <c r="E64" s="291"/>
      <c r="F64" s="291"/>
      <c r="G64" s="291"/>
      <c r="H64" s="352"/>
      <c r="I64" s="379"/>
      <c r="J64" s="367"/>
      <c r="K64" s="287"/>
    </row>
    <row r="65" spans="1:11" s="288" customFormat="1" ht="12.75" hidden="1" customHeight="1" x14ac:dyDescent="0.2">
      <c r="A65" s="308"/>
      <c r="B65" s="303"/>
      <c r="C65" s="308"/>
      <c r="D65" s="291"/>
      <c r="E65" s="291"/>
      <c r="F65" s="291"/>
      <c r="G65" s="291"/>
      <c r="H65" s="352"/>
      <c r="I65" s="379"/>
      <c r="J65" s="367"/>
      <c r="K65" s="287"/>
    </row>
    <row r="66" spans="1:11" s="288" customFormat="1" ht="12.75" hidden="1" customHeight="1" x14ac:dyDescent="0.2">
      <c r="A66" s="308"/>
      <c r="B66" s="303" t="s">
        <v>272</v>
      </c>
      <c r="C66" s="308"/>
      <c r="D66" s="291"/>
      <c r="E66" s="291"/>
      <c r="F66" s="291"/>
      <c r="G66" s="291"/>
      <c r="H66" s="352"/>
      <c r="I66" s="379"/>
      <c r="J66" s="367"/>
      <c r="K66" s="287"/>
    </row>
    <row r="67" spans="1:11" s="288" customFormat="1" ht="12.75" hidden="1" customHeight="1" x14ac:dyDescent="0.2">
      <c r="A67" s="308"/>
      <c r="B67" s="303"/>
      <c r="C67" s="308"/>
      <c r="D67" s="291"/>
      <c r="E67" s="291"/>
      <c r="F67" s="291"/>
      <c r="G67" s="291"/>
      <c r="H67" s="352"/>
      <c r="I67" s="379"/>
      <c r="J67" s="367"/>
      <c r="K67" s="287"/>
    </row>
    <row r="68" spans="1:11" s="288" customFormat="1" ht="12.75" hidden="1" customHeight="1" x14ac:dyDescent="0.2">
      <c r="A68" s="308"/>
      <c r="B68" s="303" t="s">
        <v>273</v>
      </c>
      <c r="C68" s="308"/>
      <c r="D68" s="291"/>
      <c r="E68" s="291"/>
      <c r="F68" s="291"/>
      <c r="G68" s="291"/>
      <c r="H68" s="352"/>
      <c r="I68" s="379"/>
      <c r="J68" s="367"/>
      <c r="K68" s="287"/>
    </row>
    <row r="69" spans="1:11" s="288" customFormat="1" ht="12.75" hidden="1" customHeight="1" x14ac:dyDescent="0.2">
      <c r="A69" s="308"/>
      <c r="B69" s="306"/>
      <c r="C69" s="308"/>
      <c r="D69" s="291"/>
      <c r="E69" s="291"/>
      <c r="F69" s="291"/>
      <c r="G69" s="291"/>
      <c r="H69" s="352"/>
      <c r="I69" s="379"/>
      <c r="J69" s="367"/>
      <c r="K69" s="287"/>
    </row>
    <row r="70" spans="1:11" s="288" customFormat="1" ht="12.75" hidden="1" customHeight="1" x14ac:dyDescent="0.2">
      <c r="A70" s="308"/>
      <c r="B70" s="303" t="s">
        <v>274</v>
      </c>
      <c r="C70" s="308"/>
      <c r="D70" s="291"/>
      <c r="E70" s="291"/>
      <c r="F70" s="291"/>
      <c r="G70" s="291"/>
      <c r="H70" s="352"/>
      <c r="I70" s="379"/>
      <c r="J70" s="367"/>
      <c r="K70" s="287"/>
    </row>
    <row r="71" spans="1:11" s="288" customFormat="1" ht="12.75" hidden="1" customHeight="1" x14ac:dyDescent="0.2">
      <c r="A71" s="308"/>
      <c r="B71" s="303"/>
      <c r="C71" s="308"/>
      <c r="D71" s="291"/>
      <c r="E71" s="291"/>
      <c r="F71" s="291"/>
      <c r="G71" s="291"/>
      <c r="H71" s="352"/>
      <c r="I71" s="379"/>
      <c r="J71" s="367"/>
      <c r="K71" s="287"/>
    </row>
    <row r="72" spans="1:11" s="288" customFormat="1" ht="12.75" hidden="1" customHeight="1" x14ac:dyDescent="0.2">
      <c r="A72" s="310" t="s">
        <v>290</v>
      </c>
      <c r="B72" s="308"/>
      <c r="C72" s="308"/>
      <c r="D72" s="276">
        <f>SUM(D60:D71)</f>
        <v>0</v>
      </c>
      <c r="E72" s="276">
        <f t="shared" ref="E72:F72" si="1">SUM(E60:E71)</f>
        <v>0</v>
      </c>
      <c r="F72" s="276">
        <f t="shared" si="1"/>
        <v>0</v>
      </c>
      <c r="G72" s="291"/>
      <c r="H72" s="352"/>
      <c r="I72" s="379"/>
      <c r="J72" s="367"/>
      <c r="K72" s="287"/>
    </row>
    <row r="73" spans="1:11" s="288" customFormat="1" ht="12.75" hidden="1" customHeight="1" x14ac:dyDescent="0.2">
      <c r="A73" s="308"/>
      <c r="B73" s="308"/>
      <c r="C73" s="308"/>
      <c r="D73" s="291"/>
      <c r="E73" s="291"/>
      <c r="F73" s="291"/>
      <c r="G73" s="291"/>
      <c r="H73" s="352"/>
      <c r="I73" s="379"/>
      <c r="J73" s="367"/>
      <c r="K73" s="287"/>
    </row>
    <row r="74" spans="1:11" ht="12.75" hidden="1" customHeight="1" x14ac:dyDescent="0.2">
      <c r="A74" s="310" t="s">
        <v>291</v>
      </c>
      <c r="B74" s="311"/>
      <c r="C74" s="315"/>
      <c r="D74" s="285"/>
      <c r="E74" s="285"/>
      <c r="F74" s="285"/>
      <c r="G74" s="285"/>
      <c r="H74" s="351"/>
      <c r="I74" s="375"/>
      <c r="J74" s="366"/>
      <c r="K74" s="284"/>
    </row>
    <row r="75" spans="1:11" ht="12.75" hidden="1" customHeight="1" x14ac:dyDescent="0.2">
      <c r="A75" s="302"/>
      <c r="B75" s="303" t="s">
        <v>268</v>
      </c>
      <c r="C75" s="303"/>
      <c r="D75" s="285"/>
      <c r="E75" s="285"/>
      <c r="F75" s="285"/>
      <c r="G75" s="285"/>
      <c r="H75" s="351"/>
      <c r="I75" s="375"/>
      <c r="J75" s="366"/>
      <c r="K75" s="284"/>
    </row>
    <row r="76" spans="1:11" ht="12.75" hidden="1" customHeight="1" x14ac:dyDescent="0.2">
      <c r="A76" s="303"/>
      <c r="B76" s="314"/>
      <c r="C76" s="307"/>
      <c r="D76" s="285"/>
      <c r="E76" s="285"/>
      <c r="F76" s="285"/>
      <c r="G76" s="285"/>
      <c r="H76" s="351"/>
      <c r="I76" s="375"/>
      <c r="J76" s="366"/>
      <c r="K76" s="284"/>
    </row>
    <row r="77" spans="1:11" ht="12.75" hidden="1" customHeight="1" x14ac:dyDescent="0.2">
      <c r="A77" s="302"/>
      <c r="B77" s="303" t="s">
        <v>270</v>
      </c>
      <c r="C77" s="304"/>
      <c r="D77" s="285"/>
      <c r="E77" s="285"/>
      <c r="F77" s="285"/>
      <c r="G77" s="285"/>
      <c r="H77" s="351"/>
      <c r="I77" s="375"/>
      <c r="J77" s="366"/>
      <c r="K77" s="284"/>
    </row>
    <row r="78" spans="1:11" ht="12.75" hidden="1" customHeight="1" x14ac:dyDescent="0.2">
      <c r="A78" s="302"/>
      <c r="B78" s="303"/>
      <c r="C78" s="304"/>
      <c r="D78" s="285"/>
      <c r="E78" s="285"/>
      <c r="F78" s="285"/>
      <c r="G78" s="285"/>
      <c r="H78" s="351"/>
      <c r="I78" s="375"/>
      <c r="J78" s="366"/>
      <c r="K78" s="284"/>
    </row>
    <row r="79" spans="1:11" ht="12.75" hidden="1" customHeight="1" x14ac:dyDescent="0.2">
      <c r="A79" s="302"/>
      <c r="B79" s="303" t="s">
        <v>271</v>
      </c>
      <c r="C79" s="304"/>
      <c r="D79" s="285"/>
      <c r="E79" s="285"/>
      <c r="F79" s="285"/>
      <c r="G79" s="285"/>
      <c r="H79" s="351"/>
      <c r="I79" s="375"/>
      <c r="J79" s="366"/>
      <c r="K79" s="284"/>
    </row>
    <row r="80" spans="1:11" ht="12.75" hidden="1" customHeight="1" x14ac:dyDescent="0.2">
      <c r="A80" s="302"/>
      <c r="B80" s="303"/>
      <c r="C80" s="304"/>
      <c r="D80" s="285"/>
      <c r="E80" s="285"/>
      <c r="F80" s="285"/>
      <c r="G80" s="285"/>
      <c r="H80" s="351"/>
      <c r="I80" s="375"/>
      <c r="J80" s="366"/>
      <c r="K80" s="284"/>
    </row>
    <row r="81" spans="1:11" ht="12.75" hidden="1" customHeight="1" x14ac:dyDescent="0.2">
      <c r="A81" s="302"/>
      <c r="B81" s="303" t="s">
        <v>272</v>
      </c>
      <c r="C81" s="304"/>
      <c r="D81" s="285"/>
      <c r="E81" s="285"/>
      <c r="F81" s="285"/>
      <c r="G81" s="285"/>
      <c r="H81" s="351"/>
      <c r="I81" s="375"/>
      <c r="J81" s="366"/>
      <c r="K81" s="284"/>
    </row>
    <row r="82" spans="1:11" ht="12.75" hidden="1" customHeight="1" x14ac:dyDescent="0.2">
      <c r="A82" s="302"/>
      <c r="B82" s="303"/>
      <c r="C82" s="305"/>
      <c r="D82" s="285"/>
      <c r="E82" s="285"/>
      <c r="F82" s="285"/>
      <c r="G82" s="285"/>
      <c r="H82" s="351"/>
      <c r="I82" s="375"/>
      <c r="J82" s="366"/>
      <c r="K82" s="284"/>
    </row>
    <row r="83" spans="1:11" ht="12.75" hidden="1" customHeight="1" x14ac:dyDescent="0.2">
      <c r="A83" s="302"/>
      <c r="B83" s="303" t="s">
        <v>273</v>
      </c>
      <c r="C83" s="304"/>
      <c r="D83" s="285"/>
      <c r="E83" s="285"/>
      <c r="F83" s="285"/>
      <c r="G83" s="285"/>
      <c r="H83" s="351"/>
      <c r="I83" s="375"/>
      <c r="J83" s="366"/>
      <c r="K83" s="284"/>
    </row>
    <row r="84" spans="1:11" ht="12.75" hidden="1" customHeight="1" x14ac:dyDescent="0.2">
      <c r="A84" s="302"/>
      <c r="B84" s="306"/>
      <c r="C84" s="307"/>
      <c r="D84" s="285"/>
      <c r="E84" s="285"/>
      <c r="F84" s="285"/>
      <c r="G84" s="285"/>
      <c r="H84" s="351"/>
      <c r="I84" s="375"/>
      <c r="J84" s="366"/>
      <c r="K84" s="284"/>
    </row>
    <row r="85" spans="1:11" ht="12.75" hidden="1" customHeight="1" x14ac:dyDescent="0.2">
      <c r="A85" s="302"/>
      <c r="B85" s="303" t="s">
        <v>274</v>
      </c>
      <c r="C85" s="304"/>
      <c r="D85" s="285"/>
      <c r="E85" s="285"/>
      <c r="F85" s="285"/>
      <c r="G85" s="285"/>
      <c r="H85" s="351"/>
      <c r="I85" s="375"/>
      <c r="J85" s="366"/>
      <c r="K85" s="284"/>
    </row>
    <row r="86" spans="1:11" ht="12.75" hidden="1" customHeight="1" x14ac:dyDescent="0.2">
      <c r="A86" s="307"/>
      <c r="B86" s="306"/>
      <c r="C86" s="307"/>
      <c r="D86" s="285"/>
      <c r="E86" s="285"/>
      <c r="F86" s="285"/>
      <c r="G86" s="285"/>
      <c r="H86" s="351"/>
      <c r="I86" s="375"/>
      <c r="J86" s="366"/>
      <c r="K86" s="284"/>
    </row>
    <row r="87" spans="1:11" s="288" customFormat="1" ht="12.75" hidden="1" customHeight="1" x14ac:dyDescent="0.2">
      <c r="A87" s="308" t="s">
        <v>292</v>
      </c>
      <c r="B87" s="309"/>
      <c r="C87" s="314"/>
      <c r="D87" s="286">
        <f>SUM(D74:D86)</f>
        <v>0</v>
      </c>
      <c r="E87" s="286">
        <f>SUM(E74:E86)</f>
        <v>0</v>
      </c>
      <c r="F87" s="286">
        <f>SUM(F74:F86)</f>
        <v>0</v>
      </c>
      <c r="G87" s="286">
        <f>SUM(G74:G86)</f>
        <v>0</v>
      </c>
      <c r="H87" s="353">
        <f>SUM(H74:H86)</f>
        <v>0</v>
      </c>
      <c r="I87" s="376"/>
      <c r="J87" s="369"/>
      <c r="K87" s="287"/>
    </row>
    <row r="88" spans="1:11" ht="12.75" hidden="1" customHeight="1" x14ac:dyDescent="0.2">
      <c r="A88" s="307"/>
      <c r="B88" s="306"/>
      <c r="C88" s="315"/>
      <c r="D88" s="293"/>
      <c r="E88" s="293"/>
      <c r="F88" s="293"/>
      <c r="G88" s="293"/>
      <c r="H88" s="354"/>
      <c r="I88" s="380"/>
      <c r="J88" s="364"/>
      <c r="K88" s="284"/>
    </row>
    <row r="89" spans="1:11" ht="12.75" hidden="1" customHeight="1" x14ac:dyDescent="0.2">
      <c r="A89" s="310" t="s">
        <v>293</v>
      </c>
      <c r="B89" s="311"/>
      <c r="C89" s="315"/>
      <c r="D89" s="289">
        <f>D87+D72</f>
        <v>0</v>
      </c>
      <c r="E89" s="289">
        <f t="shared" ref="E89:F89" si="2">E87+E72</f>
        <v>0</v>
      </c>
      <c r="F89" s="289">
        <f t="shared" si="2"/>
        <v>0</v>
      </c>
      <c r="G89" s="289">
        <f>G87</f>
        <v>0</v>
      </c>
      <c r="H89" s="355">
        <f>H87</f>
        <v>0</v>
      </c>
      <c r="I89" s="377"/>
      <c r="J89" s="364"/>
      <c r="K89" s="284"/>
    </row>
    <row r="90" spans="1:11" ht="12.75" hidden="1" customHeight="1" x14ac:dyDescent="0.2">
      <c r="A90" s="307"/>
      <c r="B90" s="306"/>
      <c r="C90" s="315"/>
      <c r="D90" s="294"/>
      <c r="E90" s="294"/>
      <c r="F90" s="294"/>
      <c r="G90" s="294"/>
      <c r="H90" s="356"/>
      <c r="I90" s="381"/>
      <c r="J90" s="364"/>
      <c r="K90" s="284"/>
    </row>
    <row r="91" spans="1:11" x14ac:dyDescent="0.2">
      <c r="A91" s="334" t="s">
        <v>294</v>
      </c>
      <c r="B91" s="334"/>
      <c r="C91" s="387"/>
      <c r="D91" s="388"/>
      <c r="E91" s="388"/>
      <c r="F91" s="388"/>
      <c r="G91" s="388"/>
      <c r="H91" s="388"/>
      <c r="I91" s="378"/>
      <c r="J91" s="362" t="s">
        <v>294</v>
      </c>
      <c r="K91" s="284"/>
    </row>
    <row r="92" spans="1:11" x14ac:dyDescent="0.2">
      <c r="A92" s="307"/>
      <c r="B92" s="306"/>
      <c r="C92" s="307"/>
      <c r="D92" s="319"/>
      <c r="E92" s="319"/>
      <c r="F92" s="319"/>
      <c r="G92" s="319"/>
      <c r="H92" s="329"/>
      <c r="I92" s="375"/>
      <c r="J92" s="364"/>
      <c r="K92" s="284"/>
    </row>
    <row r="93" spans="1:11" ht="12.75" customHeight="1" x14ac:dyDescent="0.2">
      <c r="A93" s="301" t="s">
        <v>371</v>
      </c>
      <c r="B93" s="317"/>
      <c r="C93" s="308"/>
      <c r="D93" s="312"/>
      <c r="E93" s="312"/>
      <c r="F93" s="312"/>
      <c r="G93" s="312"/>
      <c r="H93" s="357"/>
      <c r="I93" s="378"/>
      <c r="J93" s="364"/>
      <c r="K93" s="284"/>
    </row>
    <row r="94" spans="1:11" ht="15" x14ac:dyDescent="0.25">
      <c r="A94" s="302"/>
      <c r="B94" s="303" t="s">
        <v>268</v>
      </c>
      <c r="C94" s="303"/>
      <c r="D94" s="6">
        <v>0</v>
      </c>
      <c r="E94" s="6">
        <v>0</v>
      </c>
      <c r="F94" s="6">
        <v>0</v>
      </c>
      <c r="G94" s="319"/>
      <c r="H94" s="329"/>
      <c r="I94" s="375"/>
      <c r="J94" s="366" t="s">
        <v>295</v>
      </c>
      <c r="K94" s="284"/>
    </row>
    <row r="95" spans="1:11" ht="15" x14ac:dyDescent="0.25">
      <c r="A95" s="303"/>
      <c r="B95" s="303" t="s">
        <v>279</v>
      </c>
      <c r="C95" s="307"/>
      <c r="D95" s="6">
        <v>0</v>
      </c>
      <c r="E95" s="6">
        <v>0</v>
      </c>
      <c r="F95" s="6">
        <v>0</v>
      </c>
      <c r="G95" s="319"/>
      <c r="H95" s="329"/>
      <c r="I95" s="375"/>
      <c r="J95" s="495" t="s">
        <v>521</v>
      </c>
      <c r="K95" s="284"/>
    </row>
    <row r="96" spans="1:11" x14ac:dyDescent="0.2">
      <c r="A96" s="302"/>
      <c r="B96" s="303" t="s">
        <v>273</v>
      </c>
      <c r="C96" s="304"/>
      <c r="D96" s="332"/>
      <c r="E96" s="319"/>
      <c r="F96" s="319"/>
      <c r="G96" s="319"/>
      <c r="H96" s="329"/>
      <c r="I96" s="375"/>
      <c r="J96" s="366"/>
      <c r="K96" s="284"/>
    </row>
    <row r="97" spans="1:11" ht="15" x14ac:dyDescent="0.25">
      <c r="A97" s="302"/>
      <c r="B97" s="303"/>
      <c r="C97" s="307" t="s">
        <v>369</v>
      </c>
      <c r="D97" s="457">
        <v>0</v>
      </c>
      <c r="E97" s="6">
        <v>0</v>
      </c>
      <c r="F97" s="6">
        <v>0</v>
      </c>
      <c r="G97" s="458"/>
      <c r="H97" s="329"/>
      <c r="I97" s="375"/>
      <c r="J97" s="364" t="s">
        <v>305</v>
      </c>
      <c r="K97" s="284"/>
    </row>
    <row r="98" spans="1:11" x14ac:dyDescent="0.2">
      <c r="A98" s="307"/>
      <c r="B98" s="306"/>
      <c r="C98" s="307"/>
      <c r="D98" s="319"/>
      <c r="E98" s="319"/>
      <c r="F98" s="319"/>
      <c r="G98" s="319"/>
      <c r="H98" s="329"/>
      <c r="I98" s="375"/>
      <c r="J98" s="366"/>
      <c r="K98" s="284"/>
    </row>
    <row r="99" spans="1:11" s="288" customFormat="1" x14ac:dyDescent="0.2">
      <c r="A99" s="308" t="s">
        <v>370</v>
      </c>
      <c r="B99" s="309"/>
      <c r="C99" s="314"/>
      <c r="D99" s="324">
        <f>SUM(D94:D98)</f>
        <v>0</v>
      </c>
      <c r="E99" s="324">
        <f>SUM(E94:E98)</f>
        <v>0</v>
      </c>
      <c r="F99" s="324">
        <f>SUM(F94:F98)</f>
        <v>0</v>
      </c>
      <c r="G99" s="324">
        <f>SUM(G94:G98)</f>
        <v>0</v>
      </c>
      <c r="H99" s="346">
        <f>SUM(H94:H98)</f>
        <v>0</v>
      </c>
      <c r="I99" s="376"/>
      <c r="J99" s="367"/>
      <c r="K99" s="287"/>
    </row>
    <row r="100" spans="1:11" x14ac:dyDescent="0.2">
      <c r="A100" s="307"/>
      <c r="B100" s="306"/>
      <c r="C100" s="307"/>
      <c r="D100" s="319"/>
      <c r="E100" s="319"/>
      <c r="F100" s="319"/>
      <c r="G100" s="319"/>
      <c r="H100" s="329"/>
      <c r="I100" s="375"/>
      <c r="J100" s="364"/>
      <c r="K100" s="284"/>
    </row>
    <row r="101" spans="1:11" ht="12.75" customHeight="1" x14ac:dyDescent="0.2">
      <c r="A101" s="617" t="s">
        <v>398</v>
      </c>
      <c r="B101" s="618"/>
      <c r="C101" s="619"/>
      <c r="D101" s="312"/>
      <c r="E101" s="312"/>
      <c r="F101" s="312"/>
      <c r="G101" s="312"/>
      <c r="H101" s="357"/>
      <c r="I101" s="378"/>
      <c r="J101" s="496" t="s">
        <v>380</v>
      </c>
      <c r="K101" s="284"/>
    </row>
    <row r="102" spans="1:11" ht="15" x14ac:dyDescent="0.25">
      <c r="A102" s="302"/>
      <c r="B102" s="303" t="s">
        <v>268</v>
      </c>
      <c r="C102" s="303"/>
      <c r="D102" s="6">
        <v>0</v>
      </c>
      <c r="E102" s="6">
        <v>0</v>
      </c>
      <c r="F102" s="6">
        <v>0</v>
      </c>
      <c r="G102" s="319"/>
      <c r="H102" s="329"/>
      <c r="I102" s="375"/>
      <c r="J102" s="366" t="s">
        <v>295</v>
      </c>
      <c r="K102" s="284"/>
    </row>
    <row r="103" spans="1:11" ht="15" x14ac:dyDescent="0.25">
      <c r="A103" s="303"/>
      <c r="B103" s="303" t="s">
        <v>279</v>
      </c>
      <c r="C103" s="307"/>
      <c r="D103" s="6">
        <v>0</v>
      </c>
      <c r="E103" s="6">
        <v>0</v>
      </c>
      <c r="F103" s="6">
        <v>0</v>
      </c>
      <c r="G103" s="319"/>
      <c r="H103" s="329"/>
      <c r="I103" s="375"/>
      <c r="J103" s="495" t="s">
        <v>521</v>
      </c>
      <c r="K103" s="284"/>
    </row>
    <row r="104" spans="1:11" x14ac:dyDescent="0.2">
      <c r="A104" s="302"/>
      <c r="B104" s="303" t="s">
        <v>273</v>
      </c>
      <c r="C104" s="304"/>
      <c r="D104" s="332"/>
      <c r="E104" s="319"/>
      <c r="F104" s="319"/>
      <c r="G104" s="319"/>
      <c r="H104" s="329"/>
      <c r="I104" s="375"/>
      <c r="J104" s="366"/>
      <c r="K104" s="284"/>
    </row>
    <row r="105" spans="1:11" ht="15" x14ac:dyDescent="0.25">
      <c r="A105" s="302"/>
      <c r="B105" s="303"/>
      <c r="C105" s="307" t="s">
        <v>369</v>
      </c>
      <c r="D105" s="457">
        <v>0</v>
      </c>
      <c r="E105" s="6">
        <v>0</v>
      </c>
      <c r="F105" s="6">
        <v>0</v>
      </c>
      <c r="G105" s="458"/>
      <c r="H105" s="329"/>
      <c r="I105" s="375"/>
      <c r="J105" s="364" t="s">
        <v>305</v>
      </c>
      <c r="K105" s="284"/>
    </row>
    <row r="106" spans="1:11" x14ac:dyDescent="0.2">
      <c r="A106" s="307"/>
      <c r="B106" s="306"/>
      <c r="C106" s="307"/>
      <c r="D106" s="319"/>
      <c r="E106" s="319"/>
      <c r="F106" s="319"/>
      <c r="G106" s="319"/>
      <c r="H106" s="329"/>
      <c r="I106" s="375"/>
      <c r="J106" s="366"/>
      <c r="K106" s="284"/>
    </row>
    <row r="107" spans="1:11" s="288" customFormat="1" x14ac:dyDescent="0.2">
      <c r="A107" s="308" t="str">
        <f>"Total "&amp;A101</f>
        <v>Total  Permanent Endowment Fund (select from drop down list)</v>
      </c>
      <c r="B107" s="309"/>
      <c r="C107" s="314"/>
      <c r="D107" s="324">
        <f>SUM(D102:D106)</f>
        <v>0</v>
      </c>
      <c r="E107" s="324">
        <f>SUM(E102:E106)</f>
        <v>0</v>
      </c>
      <c r="F107" s="324">
        <f>SUM(F102:F106)</f>
        <v>0</v>
      </c>
      <c r="G107" s="324">
        <f>SUM(G102:G106)</f>
        <v>0</v>
      </c>
      <c r="H107" s="346">
        <f>SUM(H102:H106)</f>
        <v>0</v>
      </c>
      <c r="I107" s="376"/>
      <c r="J107" s="367"/>
      <c r="K107" s="287"/>
    </row>
    <row r="108" spans="1:11" x14ac:dyDescent="0.2">
      <c r="A108" s="307"/>
      <c r="B108" s="306"/>
      <c r="C108" s="307"/>
      <c r="D108" s="319"/>
      <c r="E108" s="319"/>
      <c r="F108" s="319"/>
      <c r="G108" s="319"/>
      <c r="H108" s="329"/>
      <c r="I108" s="375"/>
      <c r="J108" s="364"/>
      <c r="K108" s="284"/>
    </row>
    <row r="109" spans="1:11" ht="12.75" customHeight="1" x14ac:dyDescent="0.2">
      <c r="A109" s="617" t="s">
        <v>399</v>
      </c>
      <c r="B109" s="618"/>
      <c r="C109" s="619"/>
      <c r="D109" s="312"/>
      <c r="E109" s="312"/>
      <c r="F109" s="312"/>
      <c r="G109" s="312"/>
      <c r="H109" s="357"/>
      <c r="I109" s="378"/>
      <c r="J109" s="496" t="s">
        <v>380</v>
      </c>
      <c r="K109" s="284"/>
    </row>
    <row r="110" spans="1:11" ht="15" x14ac:dyDescent="0.25">
      <c r="A110" s="302"/>
      <c r="B110" s="303" t="s">
        <v>268</v>
      </c>
      <c r="C110" s="303"/>
      <c r="D110" s="6">
        <v>0</v>
      </c>
      <c r="E110" s="6">
        <v>0</v>
      </c>
      <c r="F110" s="6">
        <v>0</v>
      </c>
      <c r="G110" s="319"/>
      <c r="H110" s="329"/>
      <c r="I110" s="375"/>
      <c r="J110" s="366" t="s">
        <v>295</v>
      </c>
      <c r="K110" s="284"/>
    </row>
    <row r="111" spans="1:11" ht="15" x14ac:dyDescent="0.25">
      <c r="A111" s="303"/>
      <c r="B111" s="303" t="s">
        <v>279</v>
      </c>
      <c r="C111" s="307"/>
      <c r="D111" s="6">
        <v>0</v>
      </c>
      <c r="E111" s="6">
        <v>0</v>
      </c>
      <c r="F111" s="6">
        <v>0</v>
      </c>
      <c r="G111" s="319"/>
      <c r="H111" s="329"/>
      <c r="I111" s="375"/>
      <c r="J111" s="495" t="s">
        <v>521</v>
      </c>
      <c r="K111" s="284"/>
    </row>
    <row r="112" spans="1:11" x14ac:dyDescent="0.2">
      <c r="A112" s="302"/>
      <c r="B112" s="303" t="s">
        <v>273</v>
      </c>
      <c r="C112" s="304"/>
      <c r="D112" s="332"/>
      <c r="E112" s="319"/>
      <c r="F112" s="319"/>
      <c r="G112" s="319"/>
      <c r="H112" s="329"/>
      <c r="I112" s="375"/>
      <c r="J112" s="366"/>
      <c r="K112" s="284"/>
    </row>
    <row r="113" spans="1:11" ht="15" x14ac:dyDescent="0.25">
      <c r="A113" s="302"/>
      <c r="B113" s="303"/>
      <c r="C113" s="307" t="s">
        <v>369</v>
      </c>
      <c r="D113" s="457">
        <v>0</v>
      </c>
      <c r="E113" s="6">
        <v>0</v>
      </c>
      <c r="F113" s="6">
        <v>0</v>
      </c>
      <c r="G113" s="458"/>
      <c r="H113" s="329"/>
      <c r="I113" s="375"/>
      <c r="J113" s="364" t="s">
        <v>305</v>
      </c>
      <c r="K113" s="284"/>
    </row>
    <row r="114" spans="1:11" x14ac:dyDescent="0.2">
      <c r="A114" s="307"/>
      <c r="B114" s="306"/>
      <c r="C114" s="307"/>
      <c r="D114" s="319"/>
      <c r="E114" s="319"/>
      <c r="F114" s="319"/>
      <c r="G114" s="319"/>
      <c r="H114" s="329"/>
      <c r="I114" s="375"/>
      <c r="J114" s="366"/>
      <c r="K114" s="284"/>
    </row>
    <row r="115" spans="1:11" s="288" customFormat="1" x14ac:dyDescent="0.2">
      <c r="A115" s="308" t="str">
        <f>"Total "&amp;A109</f>
        <v>Total Other Funds (select from drop down list)</v>
      </c>
      <c r="B115" s="309"/>
      <c r="C115" s="314"/>
      <c r="D115" s="324">
        <f>SUM(D110:D114)</f>
        <v>0</v>
      </c>
      <c r="E115" s="324">
        <f>SUM(E110:E114)</f>
        <v>0</v>
      </c>
      <c r="F115" s="324">
        <f>SUM(F110:F114)</f>
        <v>0</v>
      </c>
      <c r="G115" s="324">
        <f>SUM(G110:G114)</f>
        <v>0</v>
      </c>
      <c r="H115" s="346">
        <f>SUM(H110:H114)</f>
        <v>0</v>
      </c>
      <c r="I115" s="376"/>
      <c r="J115" s="367"/>
      <c r="K115" s="287"/>
    </row>
    <row r="116" spans="1:11" x14ac:dyDescent="0.2">
      <c r="A116" s="307"/>
      <c r="B116" s="306"/>
      <c r="C116" s="307"/>
      <c r="D116" s="319"/>
      <c r="E116" s="319"/>
      <c r="F116" s="319"/>
      <c r="G116" s="319"/>
      <c r="H116" s="329"/>
      <c r="I116" s="375"/>
      <c r="J116" s="364"/>
      <c r="K116" s="284"/>
    </row>
    <row r="117" spans="1:11" x14ac:dyDescent="0.2">
      <c r="A117" s="307"/>
      <c r="B117" s="306"/>
      <c r="C117" s="307"/>
      <c r="D117" s="319"/>
      <c r="E117" s="319"/>
      <c r="F117" s="319"/>
      <c r="G117" s="319"/>
      <c r="H117" s="329"/>
      <c r="I117" s="375"/>
      <c r="J117" s="364"/>
      <c r="K117" s="284"/>
    </row>
    <row r="118" spans="1:11" x14ac:dyDescent="0.2">
      <c r="A118" s="310" t="s">
        <v>296</v>
      </c>
      <c r="B118" s="311"/>
      <c r="C118" s="315"/>
      <c r="D118" s="325">
        <f>+D99+D107+D115</f>
        <v>0</v>
      </c>
      <c r="E118" s="325">
        <f t="shared" ref="E118:H118" si="3">+E99+E107+E115</f>
        <v>0</v>
      </c>
      <c r="F118" s="325">
        <f t="shared" si="3"/>
        <v>0</v>
      </c>
      <c r="G118" s="325">
        <f t="shared" si="3"/>
        <v>0</v>
      </c>
      <c r="H118" s="325">
        <f t="shared" si="3"/>
        <v>0</v>
      </c>
      <c r="I118" s="377"/>
      <c r="J118" s="364"/>
      <c r="K118" s="284"/>
    </row>
    <row r="119" spans="1:11" x14ac:dyDescent="0.2">
      <c r="A119" s="310"/>
      <c r="B119" s="311"/>
      <c r="C119" s="315"/>
      <c r="D119" s="325"/>
      <c r="E119" s="325"/>
      <c r="F119" s="325"/>
      <c r="G119" s="319"/>
      <c r="H119" s="329"/>
      <c r="I119" s="377"/>
      <c r="J119" s="364"/>
      <c r="K119" s="284"/>
    </row>
    <row r="120" spans="1:11" x14ac:dyDescent="0.2">
      <c r="A120" s="334" t="s">
        <v>297</v>
      </c>
      <c r="B120" s="334"/>
      <c r="C120" s="387"/>
      <c r="D120" s="388"/>
      <c r="E120" s="388"/>
      <c r="F120" s="388"/>
      <c r="G120" s="388"/>
      <c r="H120" s="388"/>
      <c r="I120" s="378"/>
      <c r="J120" s="362" t="s">
        <v>297</v>
      </c>
      <c r="K120" s="284"/>
    </row>
    <row r="121" spans="1:11" s="288" customFormat="1" x14ac:dyDescent="0.2">
      <c r="A121" s="308"/>
      <c r="B121" s="308"/>
      <c r="C121" s="307"/>
      <c r="D121" s="313"/>
      <c r="E121" s="313"/>
      <c r="F121" s="313"/>
      <c r="G121" s="313"/>
      <c r="H121" s="333"/>
      <c r="I121" s="379"/>
      <c r="J121" s="367"/>
      <c r="K121" s="287"/>
    </row>
    <row r="122" spans="1:11" x14ac:dyDescent="0.2">
      <c r="A122" s="310" t="s">
        <v>297</v>
      </c>
      <c r="B122" s="311"/>
      <c r="C122" s="308"/>
      <c r="D122" s="325">
        <f>D20+D55+D89+D118</f>
        <v>18271754.530000001</v>
      </c>
      <c r="E122" s="325">
        <f>E20+E55+E89+E118</f>
        <v>20165523</v>
      </c>
      <c r="F122" s="325">
        <f>F20+F55+F89+F118</f>
        <v>20798624</v>
      </c>
      <c r="G122" s="325">
        <f>G20+G55+G89+G118</f>
        <v>0</v>
      </c>
      <c r="H122" s="347">
        <f>H20+H55+H89+H118</f>
        <v>0</v>
      </c>
      <c r="I122" s="377"/>
      <c r="J122" s="364"/>
      <c r="K122" s="284"/>
    </row>
    <row r="123" spans="1:11" s="288" customFormat="1" x14ac:dyDescent="0.2">
      <c r="A123" s="316"/>
      <c r="B123" s="315"/>
      <c r="C123" s="315"/>
      <c r="D123" s="331"/>
      <c r="E123" s="331"/>
      <c r="F123" s="331"/>
      <c r="G123" s="331"/>
      <c r="H123" s="358"/>
      <c r="I123" s="382"/>
      <c r="J123" s="365"/>
      <c r="K123" s="287"/>
    </row>
    <row r="124" spans="1:11" x14ac:dyDescent="0.2">
      <c r="A124" s="307"/>
      <c r="B124" s="306"/>
      <c r="C124" s="315"/>
      <c r="D124" s="320"/>
      <c r="E124" s="320"/>
      <c r="F124" s="320"/>
      <c r="G124" s="320"/>
      <c r="H124" s="348"/>
      <c r="I124" s="373"/>
      <c r="J124" s="364"/>
      <c r="K124" s="284"/>
    </row>
    <row r="125" spans="1:11" x14ac:dyDescent="0.2">
      <c r="A125" s="334" t="s">
        <v>298</v>
      </c>
      <c r="B125" s="334"/>
      <c r="C125" s="393"/>
      <c r="D125" s="388"/>
      <c r="E125" s="388"/>
      <c r="F125" s="388"/>
      <c r="G125" s="388"/>
      <c r="H125" s="388"/>
      <c r="I125" s="374"/>
      <c r="J125" s="362" t="s">
        <v>298</v>
      </c>
      <c r="K125" s="284"/>
    </row>
    <row r="126" spans="1:11" ht="15" x14ac:dyDescent="0.25">
      <c r="A126" s="304"/>
      <c r="B126" s="303" t="s">
        <v>299</v>
      </c>
      <c r="C126" s="307"/>
      <c r="D126" s="389">
        <v>4891.6000000000004</v>
      </c>
      <c r="E126" s="469">
        <v>5378.7</v>
      </c>
      <c r="F126" s="469">
        <v>5378.7</v>
      </c>
      <c r="G126" s="389">
        <v>5435</v>
      </c>
      <c r="H126" s="389">
        <v>5435</v>
      </c>
      <c r="I126" s="383"/>
      <c r="J126" s="364" t="s">
        <v>269</v>
      </c>
      <c r="K126" s="284"/>
    </row>
    <row r="127" spans="1:11" x14ac:dyDescent="0.2">
      <c r="A127" s="307"/>
      <c r="B127" s="306"/>
      <c r="C127" s="308"/>
      <c r="D127" s="330"/>
      <c r="E127" s="330"/>
      <c r="F127" s="330"/>
      <c r="G127" s="330"/>
      <c r="H127" s="359"/>
      <c r="I127" s="383"/>
      <c r="J127" s="364"/>
      <c r="K127" s="284"/>
    </row>
    <row r="128" spans="1:11" ht="15" x14ac:dyDescent="0.25">
      <c r="A128" s="304"/>
      <c r="B128" s="303" t="s">
        <v>270</v>
      </c>
      <c r="C128" s="314"/>
      <c r="D128" s="6">
        <v>0</v>
      </c>
      <c r="E128" s="468">
        <v>0</v>
      </c>
      <c r="F128" s="468">
        <v>0</v>
      </c>
      <c r="G128" s="391"/>
      <c r="H128" s="391"/>
      <c r="I128" s="384"/>
      <c r="J128" s="370"/>
      <c r="K128" s="284"/>
    </row>
    <row r="129" spans="1:11" ht="26.25" x14ac:dyDescent="0.25">
      <c r="A129" s="303"/>
      <c r="B129" s="314"/>
      <c r="C129" s="307" t="s">
        <v>401</v>
      </c>
      <c r="D129" s="295">
        <v>0</v>
      </c>
      <c r="E129" s="295">
        <v>0</v>
      </c>
      <c r="F129" s="295">
        <v>0</v>
      </c>
      <c r="G129" s="391"/>
      <c r="H129" s="391"/>
      <c r="I129" s="383"/>
      <c r="J129" s="498" t="s">
        <v>402</v>
      </c>
      <c r="K129" s="284"/>
    </row>
    <row r="130" spans="1:11" ht="15" x14ac:dyDescent="0.25">
      <c r="A130" s="303"/>
      <c r="B130" s="314"/>
      <c r="C130" s="307" t="s">
        <v>400</v>
      </c>
      <c r="D130" s="295">
        <v>0</v>
      </c>
      <c r="E130" s="295">
        <v>0</v>
      </c>
      <c r="F130" s="295">
        <v>0</v>
      </c>
      <c r="G130" s="391"/>
      <c r="H130" s="391"/>
      <c r="I130" s="383"/>
      <c r="J130" s="364"/>
      <c r="K130" s="284"/>
    </row>
    <row r="131" spans="1:11" ht="15" x14ac:dyDescent="0.25">
      <c r="A131" s="304"/>
      <c r="B131" s="303" t="s">
        <v>300</v>
      </c>
      <c r="C131" s="307"/>
      <c r="D131" s="6">
        <v>0</v>
      </c>
      <c r="E131" s="468">
        <v>0</v>
      </c>
      <c r="F131" s="468">
        <v>0</v>
      </c>
      <c r="G131" s="391"/>
      <c r="H131" s="391"/>
      <c r="I131" s="383"/>
      <c r="J131" s="364"/>
      <c r="K131" s="284"/>
    </row>
    <row r="132" spans="1:11" x14ac:dyDescent="0.2">
      <c r="A132" s="304"/>
      <c r="B132" s="303"/>
      <c r="C132" s="307"/>
      <c r="D132" s="330"/>
      <c r="E132" s="330"/>
      <c r="F132" s="330"/>
      <c r="G132" s="330"/>
      <c r="H132" s="359"/>
      <c r="I132" s="383"/>
      <c r="J132" s="364"/>
      <c r="K132" s="284"/>
    </row>
    <row r="133" spans="1:11" ht="15" x14ac:dyDescent="0.25">
      <c r="A133" s="304"/>
      <c r="B133" s="303" t="s">
        <v>272</v>
      </c>
      <c r="C133" s="307"/>
      <c r="D133" s="295">
        <v>0</v>
      </c>
      <c r="E133" s="295">
        <v>0</v>
      </c>
      <c r="F133" s="295">
        <v>0</v>
      </c>
      <c r="G133" s="390"/>
      <c r="H133" s="391"/>
      <c r="I133" s="383"/>
      <c r="J133" s="364"/>
      <c r="K133" s="284"/>
    </row>
    <row r="134" spans="1:11" x14ac:dyDescent="0.2">
      <c r="A134" s="304"/>
      <c r="B134" s="303"/>
      <c r="C134" s="307"/>
      <c r="D134" s="330"/>
      <c r="E134" s="330"/>
      <c r="F134" s="470"/>
      <c r="G134" s="330"/>
      <c r="H134" s="359"/>
      <c r="I134" s="383"/>
      <c r="J134" s="364"/>
      <c r="K134" s="284"/>
    </row>
    <row r="135" spans="1:11" ht="15" x14ac:dyDescent="0.25">
      <c r="A135" s="303"/>
      <c r="B135" s="303" t="s">
        <v>301</v>
      </c>
      <c r="C135" s="307"/>
      <c r="D135" s="296">
        <v>0</v>
      </c>
      <c r="E135" s="296">
        <v>0</v>
      </c>
      <c r="F135" s="296">
        <v>0</v>
      </c>
      <c r="G135" s="390"/>
      <c r="H135" s="391"/>
      <c r="I135" s="383"/>
      <c r="J135" s="364" t="s">
        <v>418</v>
      </c>
      <c r="K135" s="284"/>
    </row>
    <row r="136" spans="1:11" x14ac:dyDescent="0.2">
      <c r="A136" s="304"/>
      <c r="B136" s="303"/>
      <c r="C136" s="314"/>
      <c r="D136" s="330"/>
      <c r="E136" s="330"/>
      <c r="F136" s="471"/>
      <c r="G136" s="330"/>
      <c r="H136" s="359"/>
      <c r="I136" s="383"/>
      <c r="J136" s="364"/>
      <c r="K136" s="284"/>
    </row>
    <row r="137" spans="1:11" ht="15" customHeight="1" x14ac:dyDescent="0.25">
      <c r="A137" s="304"/>
      <c r="B137" s="303" t="s">
        <v>302</v>
      </c>
      <c r="C137" s="314"/>
      <c r="D137" s="389">
        <v>-302.60000000000002</v>
      </c>
      <c r="E137" s="469">
        <v>-644.4</v>
      </c>
      <c r="F137" s="469">
        <v>-394.4</v>
      </c>
      <c r="G137" s="390"/>
      <c r="H137" s="391"/>
      <c r="I137" s="385"/>
      <c r="J137" s="487" t="s">
        <v>522</v>
      </c>
      <c r="K137" s="284"/>
    </row>
    <row r="138" spans="1:11" ht="12.75" customHeight="1" x14ac:dyDescent="0.2">
      <c r="A138" s="307"/>
      <c r="B138" s="306"/>
      <c r="C138" s="307"/>
      <c r="D138" s="320"/>
      <c r="E138" s="320"/>
      <c r="F138" s="320"/>
      <c r="G138" s="320"/>
      <c r="H138" s="348"/>
      <c r="I138" s="373"/>
      <c r="J138" s="364"/>
      <c r="K138" s="284"/>
    </row>
    <row r="139" spans="1:11" x14ac:dyDescent="0.2">
      <c r="A139" s="335" t="s">
        <v>303</v>
      </c>
      <c r="B139" s="336"/>
      <c r="C139" s="394"/>
      <c r="D139" s="395">
        <f>SUM(D126:D138)</f>
        <v>4589</v>
      </c>
      <c r="E139" s="337">
        <f>SUM(E126:E138)</f>
        <v>4734.3</v>
      </c>
      <c r="F139" s="337">
        <f>SUM(F126:F138)</f>
        <v>4984.3</v>
      </c>
      <c r="G139" s="337">
        <f>SUM(G126:G138)</f>
        <v>5435</v>
      </c>
      <c r="H139" s="360">
        <f>SUM(H126:H138)</f>
        <v>5435</v>
      </c>
      <c r="I139" s="386"/>
      <c r="J139" s="362" t="s">
        <v>303</v>
      </c>
      <c r="K139" s="284"/>
    </row>
    <row r="140" spans="1:11" x14ac:dyDescent="0.2">
      <c r="A140" s="292"/>
      <c r="B140" s="287"/>
      <c r="C140" s="292"/>
      <c r="D140" s="287"/>
      <c r="E140" s="287"/>
      <c r="F140" s="287"/>
      <c r="G140" s="287"/>
      <c r="H140" s="287"/>
      <c r="I140" s="371"/>
      <c r="J140" s="284"/>
      <c r="K140" s="284"/>
    </row>
    <row r="141" spans="1:11" x14ac:dyDescent="0.2">
      <c r="A141" s="297"/>
      <c r="B141" s="288"/>
      <c r="C141" s="292"/>
      <c r="D141" s="288"/>
      <c r="E141" s="288"/>
      <c r="F141" s="288"/>
      <c r="G141" s="288"/>
      <c r="H141" s="288"/>
      <c r="I141" s="288"/>
    </row>
    <row r="142" spans="1:11" x14ac:dyDescent="0.2">
      <c r="C142" s="284"/>
    </row>
    <row r="149" spans="3:9" x14ac:dyDescent="0.2">
      <c r="C149" s="283" t="s">
        <v>396</v>
      </c>
      <c r="D149" s="299"/>
      <c r="E149" s="299"/>
      <c r="F149" s="299"/>
      <c r="G149" s="299"/>
    </row>
    <row r="150" spans="3:9" hidden="1" x14ac:dyDescent="0.2">
      <c r="C150" s="304" t="s">
        <v>397</v>
      </c>
      <c r="D150" s="299"/>
      <c r="E150" s="299"/>
      <c r="F150" s="299"/>
      <c r="G150" s="299"/>
      <c r="H150" s="300"/>
      <c r="I150" s="300"/>
    </row>
    <row r="151" spans="3:9" hidden="1" x14ac:dyDescent="0.2">
      <c r="C151" s="283" t="s">
        <v>376</v>
      </c>
    </row>
    <row r="152" spans="3:9" hidden="1" x14ac:dyDescent="0.2">
      <c r="C152" s="283" t="s">
        <v>377</v>
      </c>
    </row>
    <row r="153" spans="3:9" hidden="1" x14ac:dyDescent="0.2">
      <c r="C153" s="283" t="s">
        <v>379</v>
      </c>
    </row>
    <row r="154" spans="3:9" hidden="1" x14ac:dyDescent="0.2">
      <c r="C154" s="283" t="s">
        <v>374</v>
      </c>
    </row>
    <row r="155" spans="3:9" hidden="1" x14ac:dyDescent="0.2">
      <c r="C155" s="283" t="s">
        <v>375</v>
      </c>
    </row>
    <row r="156" spans="3:9" hidden="1" x14ac:dyDescent="0.2">
      <c r="C156" s="283" t="s">
        <v>378</v>
      </c>
    </row>
    <row r="157" spans="3:9" hidden="1" x14ac:dyDescent="0.2">
      <c r="C157" s="283" t="s">
        <v>372</v>
      </c>
    </row>
    <row r="158" spans="3:9" hidden="1" x14ac:dyDescent="0.2">
      <c r="C158" s="283" t="s">
        <v>373</v>
      </c>
    </row>
    <row r="159" spans="3:9" hidden="1" x14ac:dyDescent="0.2"/>
    <row r="160" spans="3:9" hidden="1" x14ac:dyDescent="0.2"/>
    <row r="161" spans="3:3" hidden="1" x14ac:dyDescent="0.2"/>
    <row r="162" spans="3:3" hidden="1" x14ac:dyDescent="0.2">
      <c r="C162" s="301" t="s">
        <v>398</v>
      </c>
    </row>
    <row r="163" spans="3:3" hidden="1" x14ac:dyDescent="0.2">
      <c r="C163" s="283" t="s">
        <v>381</v>
      </c>
    </row>
    <row r="164" spans="3:3" hidden="1" x14ac:dyDescent="0.2">
      <c r="C164" s="283" t="s">
        <v>382</v>
      </c>
    </row>
    <row r="165" spans="3:3" hidden="1" x14ac:dyDescent="0.2">
      <c r="C165" s="283" t="s">
        <v>383</v>
      </c>
    </row>
    <row r="166" spans="3:3" hidden="1" x14ac:dyDescent="0.2">
      <c r="C166" s="283" t="s">
        <v>384</v>
      </c>
    </row>
    <row r="167" spans="3:3" hidden="1" x14ac:dyDescent="0.2">
      <c r="C167" s="283" t="s">
        <v>385</v>
      </c>
    </row>
    <row r="168" spans="3:3" hidden="1" x14ac:dyDescent="0.2">
      <c r="C168" s="283" t="s">
        <v>386</v>
      </c>
    </row>
    <row r="169" spans="3:3" hidden="1" x14ac:dyDescent="0.2">
      <c r="C169" s="283" t="s">
        <v>387</v>
      </c>
    </row>
    <row r="170" spans="3:3" hidden="1" x14ac:dyDescent="0.2">
      <c r="C170" s="283" t="s">
        <v>388</v>
      </c>
    </row>
    <row r="171" spans="3:3" hidden="1" x14ac:dyDescent="0.2">
      <c r="C171" s="283" t="s">
        <v>389</v>
      </c>
    </row>
    <row r="172" spans="3:3" hidden="1" x14ac:dyDescent="0.2">
      <c r="C172" s="283" t="s">
        <v>390</v>
      </c>
    </row>
    <row r="173" spans="3:3" hidden="1" x14ac:dyDescent="0.2">
      <c r="C173" s="283" t="s">
        <v>391</v>
      </c>
    </row>
    <row r="174" spans="3:3" hidden="1" x14ac:dyDescent="0.2">
      <c r="C174" s="283" t="s">
        <v>392</v>
      </c>
    </row>
    <row r="175" spans="3:3" hidden="1" x14ac:dyDescent="0.2"/>
    <row r="176" spans="3:3" hidden="1" x14ac:dyDescent="0.2">
      <c r="C176" s="304" t="s">
        <v>399</v>
      </c>
    </row>
    <row r="177" spans="3:3" hidden="1" x14ac:dyDescent="0.2">
      <c r="C177" s="283" t="s">
        <v>395</v>
      </c>
    </row>
    <row r="178" spans="3:3" hidden="1" x14ac:dyDescent="0.2">
      <c r="C178" s="283" t="s">
        <v>393</v>
      </c>
    </row>
    <row r="179" spans="3:3" hidden="1" x14ac:dyDescent="0.2">
      <c r="C179" s="283" t="s">
        <v>394</v>
      </c>
    </row>
  </sheetData>
  <mergeCells count="5">
    <mergeCell ref="A1:C2"/>
    <mergeCell ref="J1:J2"/>
    <mergeCell ref="A48:C48"/>
    <mergeCell ref="A101:C101"/>
    <mergeCell ref="A109:C109"/>
  </mergeCells>
  <dataValidations count="3">
    <dataValidation type="list" allowBlank="1" showInputMessage="1" showErrorMessage="1" sqref="A48:C48">
      <formula1>$C$150:$C$158</formula1>
    </dataValidation>
    <dataValidation type="list" allowBlank="1" showInputMessage="1" showErrorMessage="1" sqref="A101">
      <formula1>$C$162:$C$174</formula1>
    </dataValidation>
    <dataValidation type="list" allowBlank="1" showInputMessage="1" showErrorMessage="1" sqref="A109">
      <formula1>$C$176:$C$179</formula1>
    </dataValidation>
  </dataValidations>
  <pageMargins left="0.2" right="0.2" top="1" bottom="0.5" header="0.5" footer="0.25"/>
  <pageSetup scale="39" orientation="portrait" r:id="rId1"/>
  <headerFooter alignWithMargins="0">
    <oddHeader>&amp;C&amp;"Times New Roman,Bold"TAMU (711)
Reconciliation of 2012-13 Base</oddHeader>
    <oddFooter>&amp;C&amp;"Times New Roman,Regular"&amp;10Page &amp;P of &amp;N</oddFooter>
  </headerFooter>
  <rowBreaks count="4" manualBreakCount="4">
    <brk id="21" max="6" man="1"/>
    <brk id="57" max="16383" man="1"/>
    <brk id="90" max="16383" man="1"/>
    <brk id="1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76"/>
  <sheetViews>
    <sheetView workbookViewId="0">
      <pane xSplit="17" ySplit="20" topLeftCell="R66" activePane="bottomRight" state="frozen"/>
      <selection activeCell="F31" sqref="F31"/>
      <selection pane="topRight" activeCell="F31" sqref="F31"/>
      <selection pane="bottomLeft" activeCell="F31" sqref="F31"/>
      <selection pane="bottomRight" activeCell="H3" sqref="H3"/>
    </sheetView>
  </sheetViews>
  <sheetFormatPr defaultRowHeight="15" x14ac:dyDescent="0.25"/>
  <cols>
    <col min="1" max="1" width="17.28515625" style="106" customWidth="1"/>
    <col min="2" max="2" width="6.140625" style="106" customWidth="1"/>
    <col min="3" max="4" width="1.7109375" style="106" customWidth="1"/>
    <col min="5" max="5" width="20.7109375" style="106" customWidth="1"/>
    <col min="6" max="6" width="1.7109375" style="106" customWidth="1"/>
    <col min="7" max="7" width="5.85546875" style="106" customWidth="1"/>
    <col min="8" max="8" width="5" style="106" customWidth="1"/>
    <col min="9" max="9" width="11.7109375" style="106" customWidth="1"/>
    <col min="10" max="10" width="1.7109375" style="106" customWidth="1"/>
    <col min="11" max="11" width="7.85546875" style="106" customWidth="1"/>
    <col min="12" max="12" width="5.140625" style="106" customWidth="1"/>
    <col min="13" max="13" width="11" style="106" customWidth="1"/>
    <col min="14" max="14" width="1.7109375" style="106" customWidth="1"/>
    <col min="15" max="15" width="14.85546875" style="106" customWidth="1"/>
    <col min="16" max="16" width="10.28515625" style="106" bestFit="1" customWidth="1"/>
    <col min="17" max="17" width="9.140625" style="106"/>
    <col min="18" max="18" width="11.7109375" style="106" bestFit="1" customWidth="1"/>
  </cols>
  <sheetData>
    <row r="1" spans="1:26" x14ac:dyDescent="0.25">
      <c r="A1" s="104"/>
      <c r="B1" s="104"/>
      <c r="C1" s="104"/>
      <c r="D1" s="104"/>
      <c r="E1" s="104"/>
      <c r="F1" s="104"/>
      <c r="G1" s="104"/>
      <c r="H1" s="104"/>
      <c r="I1" s="104"/>
      <c r="J1" s="104"/>
      <c r="K1" s="104"/>
      <c r="L1" s="104"/>
      <c r="M1" s="104"/>
      <c r="N1" s="104"/>
      <c r="O1" s="104"/>
      <c r="P1" s="105"/>
      <c r="S1" s="620" t="s">
        <v>310</v>
      </c>
      <c r="T1" s="621"/>
      <c r="U1" s="621"/>
      <c r="V1" s="621"/>
      <c r="W1" s="621"/>
      <c r="X1" s="621"/>
      <c r="Y1" s="621"/>
      <c r="Z1" s="622"/>
    </row>
    <row r="2" spans="1:26" ht="15.75" x14ac:dyDescent="0.25">
      <c r="A2" s="719" t="s">
        <v>157</v>
      </c>
      <c r="B2" s="720"/>
      <c r="C2" s="720"/>
      <c r="D2" s="720"/>
      <c r="E2" s="720"/>
      <c r="F2" s="720"/>
      <c r="G2" s="720"/>
      <c r="H2" s="720"/>
      <c r="I2" s="720"/>
      <c r="J2" s="720"/>
      <c r="K2" s="720"/>
      <c r="L2" s="720"/>
      <c r="M2" s="720"/>
      <c r="N2" s="720"/>
      <c r="O2" s="720"/>
      <c r="P2" s="107"/>
      <c r="Q2" s="107"/>
      <c r="R2" s="107"/>
      <c r="S2" s="623"/>
      <c r="T2" s="624"/>
      <c r="U2" s="624"/>
      <c r="V2" s="624"/>
      <c r="W2" s="624"/>
      <c r="X2" s="624"/>
      <c r="Y2" s="624"/>
      <c r="Z2" s="625"/>
    </row>
    <row r="3" spans="1:26" x14ac:dyDescent="0.25">
      <c r="A3" s="721" t="s">
        <v>259</v>
      </c>
      <c r="B3" s="722"/>
      <c r="C3" s="722"/>
      <c r="D3" s="722"/>
      <c r="E3" s="722"/>
      <c r="F3" s="722"/>
      <c r="G3" s="722"/>
      <c r="H3" s="234">
        <f>TRUNC('INPUT SHEET FOR LAR'!D3-4,2)</f>
        <v>2019</v>
      </c>
      <c r="I3" s="723" t="s">
        <v>260</v>
      </c>
      <c r="J3" s="722"/>
      <c r="K3" s="722"/>
      <c r="L3" s="234">
        <f>H3</f>
        <v>2019</v>
      </c>
      <c r="M3" s="109"/>
      <c r="N3" s="108"/>
      <c r="O3" s="108"/>
      <c r="P3" s="107"/>
      <c r="Q3" s="107"/>
      <c r="R3" s="107"/>
      <c r="S3" s="623"/>
      <c r="T3" s="624"/>
      <c r="U3" s="624"/>
      <c r="V3" s="624"/>
      <c r="W3" s="624"/>
      <c r="X3" s="624"/>
      <c r="Y3" s="624"/>
      <c r="Z3" s="625"/>
    </row>
    <row r="4" spans="1:26" ht="15.75" thickBot="1" x14ac:dyDescent="0.3">
      <c r="A4" s="107"/>
      <c r="B4" s="107"/>
      <c r="C4" s="107"/>
      <c r="D4" s="107"/>
      <c r="E4" s="107"/>
      <c r="F4" s="107"/>
      <c r="G4" s="107"/>
      <c r="H4" s="110"/>
      <c r="I4" s="110"/>
      <c r="J4" s="107"/>
      <c r="K4" s="111"/>
      <c r="L4" s="112"/>
      <c r="M4" s="112"/>
      <c r="N4" s="111"/>
      <c r="O4" s="111"/>
      <c r="P4" s="107"/>
      <c r="Q4" s="107"/>
      <c r="R4" s="107"/>
      <c r="S4" s="623"/>
      <c r="T4" s="624"/>
      <c r="U4" s="624"/>
      <c r="V4" s="624"/>
      <c r="W4" s="624"/>
      <c r="X4" s="624"/>
      <c r="Y4" s="624"/>
      <c r="Z4" s="625"/>
    </row>
    <row r="5" spans="1:26" x14ac:dyDescent="0.25">
      <c r="A5" s="113" t="s">
        <v>158</v>
      </c>
      <c r="B5" s="104"/>
      <c r="C5" s="104"/>
      <c r="D5" s="104"/>
      <c r="E5" s="104"/>
      <c r="F5" s="104"/>
      <c r="G5" s="104"/>
      <c r="H5" s="107"/>
      <c r="I5" s="107"/>
      <c r="J5" s="114"/>
      <c r="K5" s="115" t="s">
        <v>159</v>
      </c>
      <c r="L5" s="104"/>
      <c r="M5" s="104"/>
      <c r="N5" s="116"/>
      <c r="O5" s="116"/>
      <c r="P5" s="114"/>
      <c r="Q5" s="107"/>
      <c r="R5" s="107"/>
      <c r="S5" s="623"/>
      <c r="T5" s="624"/>
      <c r="U5" s="624"/>
      <c r="V5" s="624"/>
      <c r="W5" s="624"/>
      <c r="X5" s="624"/>
      <c r="Y5" s="624"/>
      <c r="Z5" s="625"/>
    </row>
    <row r="6" spans="1:26" ht="15.75" thickBot="1" x14ac:dyDescent="0.3">
      <c r="A6" s="724" t="str">
        <f>'INPUT SHEET FOR LAR'!D6</f>
        <v>University Name</v>
      </c>
      <c r="B6" s="725"/>
      <c r="C6" s="725"/>
      <c r="D6" s="726"/>
      <c r="E6" s="726"/>
      <c r="F6" s="726"/>
      <c r="G6" s="726"/>
      <c r="H6" s="726"/>
      <c r="I6" s="726"/>
      <c r="J6" s="727"/>
      <c r="K6" s="724">
        <f>'INPUT SHEET FOR LAR'!D5</f>
        <v>711</v>
      </c>
      <c r="L6" s="725"/>
      <c r="M6" s="725"/>
      <c r="N6" s="728"/>
      <c r="O6" s="728"/>
      <c r="P6" s="729"/>
      <c r="Q6" s="107"/>
      <c r="R6" s="107"/>
      <c r="S6" s="626"/>
      <c r="T6" s="627"/>
      <c r="U6" s="627"/>
      <c r="V6" s="627"/>
      <c r="W6" s="627"/>
      <c r="X6" s="627"/>
      <c r="Y6" s="627"/>
      <c r="Z6" s="628"/>
    </row>
    <row r="7" spans="1:26" x14ac:dyDescent="0.25">
      <c r="A7" s="107"/>
      <c r="B7" s="107"/>
      <c r="C7" s="107"/>
      <c r="D7" s="107"/>
      <c r="E7" s="107"/>
      <c r="F7" s="107"/>
      <c r="G7" s="107"/>
      <c r="H7" s="107"/>
      <c r="I7" s="107"/>
      <c r="J7" s="107"/>
      <c r="K7" s="111"/>
      <c r="L7" s="107"/>
      <c r="M7" s="107"/>
      <c r="N7" s="111"/>
      <c r="O7" s="111"/>
      <c r="P7" s="107"/>
      <c r="Q7" s="107"/>
      <c r="R7" s="107"/>
      <c r="S7" s="402"/>
      <c r="T7" s="402"/>
      <c r="U7" s="402"/>
      <c r="V7" s="402"/>
      <c r="W7" s="402"/>
      <c r="X7" s="402"/>
      <c r="Y7" s="402"/>
      <c r="Z7" s="402"/>
    </row>
    <row r="8" spans="1:26" ht="16.5" x14ac:dyDescent="0.3">
      <c r="A8" s="117" t="s">
        <v>160</v>
      </c>
      <c r="B8" s="118"/>
      <c r="C8" s="118"/>
      <c r="D8" s="118"/>
      <c r="E8" s="118"/>
      <c r="F8" s="118"/>
      <c r="G8" s="118"/>
      <c r="H8" s="118"/>
      <c r="I8" s="118"/>
      <c r="J8" s="118"/>
      <c r="K8" s="119"/>
      <c r="L8" s="118"/>
      <c r="M8" s="118"/>
      <c r="N8" s="119"/>
      <c r="O8" s="119"/>
      <c r="P8" s="118"/>
      <c r="Q8" s="118"/>
      <c r="R8" s="118"/>
      <c r="S8" s="402"/>
      <c r="T8" s="402"/>
      <c r="U8" s="402"/>
      <c r="V8" s="402"/>
      <c r="W8" s="402"/>
      <c r="X8" s="402"/>
      <c r="Y8" s="402"/>
      <c r="Z8" s="402"/>
    </row>
    <row r="9" spans="1:26" ht="15.75" thickBot="1" x14ac:dyDescent="0.3">
      <c r="A9" s="235" t="s">
        <v>226</v>
      </c>
      <c r="B9" s="236"/>
      <c r="C9" s="236"/>
      <c r="D9" s="107"/>
      <c r="E9" s="107"/>
      <c r="F9" s="107"/>
      <c r="G9" s="107"/>
      <c r="H9" s="107"/>
      <c r="I9" s="107"/>
      <c r="J9" s="107"/>
      <c r="K9" s="111"/>
      <c r="L9" s="107"/>
      <c r="M9" s="107"/>
      <c r="N9" s="111"/>
      <c r="O9" s="111"/>
      <c r="P9" s="107"/>
      <c r="Q9" s="107"/>
      <c r="R9" s="107"/>
      <c r="S9" s="402"/>
      <c r="T9" s="402"/>
      <c r="U9" s="402"/>
      <c r="V9" s="402"/>
      <c r="W9" s="402"/>
      <c r="X9" s="402"/>
      <c r="Y9" s="402"/>
      <c r="Z9" s="402"/>
    </row>
    <row r="10" spans="1:26" ht="16.5" thickTop="1" thickBot="1" x14ac:dyDescent="0.3">
      <c r="A10" s="689" t="s">
        <v>161</v>
      </c>
      <c r="B10" s="709"/>
      <c r="C10" s="710"/>
      <c r="D10" s="120"/>
      <c r="E10" s="121" t="s">
        <v>162</v>
      </c>
      <c r="F10" s="122"/>
      <c r="G10" s="689" t="s">
        <v>163</v>
      </c>
      <c r="H10" s="692"/>
      <c r="I10" s="693"/>
      <c r="J10" s="122"/>
      <c r="K10" s="694" t="s">
        <v>164</v>
      </c>
      <c r="L10" s="695"/>
      <c r="M10" s="696"/>
      <c r="N10" s="123"/>
      <c r="O10" s="124" t="s">
        <v>165</v>
      </c>
      <c r="P10" s="125"/>
      <c r="Q10" s="107"/>
      <c r="R10" s="107"/>
      <c r="S10" s="402"/>
      <c r="T10" s="402"/>
      <c r="U10" s="402"/>
      <c r="V10" s="402"/>
      <c r="W10" s="402"/>
      <c r="X10" s="402"/>
      <c r="Y10" s="402"/>
      <c r="Z10" s="402"/>
    </row>
    <row r="11" spans="1:26" ht="15.75" customHeight="1" thickTop="1" x14ac:dyDescent="0.25">
      <c r="A11" s="657" t="s">
        <v>166</v>
      </c>
      <c r="B11" s="658"/>
      <c r="C11" s="659"/>
      <c r="D11" s="107"/>
      <c r="E11" s="666" t="s">
        <v>167</v>
      </c>
      <c r="F11" s="126" t="s">
        <v>168</v>
      </c>
      <c r="G11" s="711" t="s">
        <v>169</v>
      </c>
      <c r="H11" s="712"/>
      <c r="I11" s="713"/>
      <c r="J11" s="126" t="s">
        <v>170</v>
      </c>
      <c r="K11" s="677" t="s">
        <v>171</v>
      </c>
      <c r="L11" s="669"/>
      <c r="M11" s="670"/>
      <c r="N11" s="127"/>
      <c r="O11" s="677" t="s">
        <v>172</v>
      </c>
      <c r="P11" s="678"/>
      <c r="Q11" s="107"/>
      <c r="R11" s="107"/>
      <c r="S11" s="402"/>
      <c r="T11" s="402"/>
      <c r="U11" s="402"/>
      <c r="V11" s="402"/>
      <c r="W11" s="402"/>
      <c r="X11" s="402"/>
      <c r="Y11" s="402"/>
      <c r="Z11" s="402"/>
    </row>
    <row r="12" spans="1:26" x14ac:dyDescent="0.25">
      <c r="A12" s="660"/>
      <c r="B12" s="661"/>
      <c r="C12" s="662"/>
      <c r="D12" s="107"/>
      <c r="E12" s="667"/>
      <c r="F12" s="126"/>
      <c r="G12" s="714"/>
      <c r="H12" s="661"/>
      <c r="I12" s="715"/>
      <c r="J12" s="126"/>
      <c r="K12" s="671"/>
      <c r="L12" s="672"/>
      <c r="M12" s="673"/>
      <c r="N12" s="127"/>
      <c r="O12" s="679"/>
      <c r="P12" s="680"/>
      <c r="Q12" s="107"/>
      <c r="R12" s="107"/>
      <c r="S12" s="402"/>
      <c r="T12" s="402"/>
      <c r="U12" s="402"/>
      <c r="V12" s="402"/>
      <c r="W12" s="402"/>
      <c r="X12" s="402"/>
      <c r="Y12" s="402"/>
      <c r="Z12" s="402"/>
    </row>
    <row r="13" spans="1:26" ht="15.75" thickBot="1" x14ac:dyDescent="0.3">
      <c r="A13" s="663"/>
      <c r="B13" s="664"/>
      <c r="C13" s="665"/>
      <c r="D13" s="107"/>
      <c r="E13" s="668"/>
      <c r="F13" s="128"/>
      <c r="G13" s="716"/>
      <c r="H13" s="717"/>
      <c r="I13" s="718"/>
      <c r="J13" s="128"/>
      <c r="K13" s="674"/>
      <c r="L13" s="675"/>
      <c r="M13" s="676"/>
      <c r="N13" s="127"/>
      <c r="O13" s="681"/>
      <c r="P13" s="682"/>
      <c r="Q13" s="107"/>
      <c r="R13" s="107"/>
      <c r="S13" s="402"/>
      <c r="T13" s="402"/>
      <c r="U13" s="402"/>
      <c r="V13" s="402"/>
      <c r="W13" s="402"/>
      <c r="X13" s="402"/>
      <c r="Y13" s="402"/>
      <c r="Z13" s="402"/>
    </row>
    <row r="14" spans="1:26" ht="15.75" thickTop="1" x14ac:dyDescent="0.25">
      <c r="A14" s="129"/>
      <c r="B14" s="107"/>
      <c r="C14" s="130"/>
      <c r="D14" s="107"/>
      <c r="E14" s="107"/>
      <c r="F14" s="107"/>
      <c r="G14" s="112"/>
      <c r="H14" s="107"/>
      <c r="I14" s="107"/>
      <c r="J14" s="107"/>
      <c r="K14" s="131"/>
      <c r="L14" s="130"/>
      <c r="M14" s="132"/>
      <c r="N14" s="111"/>
      <c r="O14" s="111"/>
      <c r="P14" s="107"/>
      <c r="Q14" s="107"/>
      <c r="R14" s="107"/>
      <c r="S14" s="402"/>
      <c r="T14" s="402"/>
      <c r="U14" s="402"/>
      <c r="V14" s="402"/>
      <c r="W14" s="402"/>
      <c r="X14" s="402"/>
      <c r="Y14" s="402"/>
      <c r="Z14" s="402"/>
    </row>
    <row r="15" spans="1:26" ht="23.25" x14ac:dyDescent="0.25">
      <c r="A15" s="237" t="s">
        <v>227</v>
      </c>
      <c r="B15" s="238"/>
      <c r="C15" s="239"/>
      <c r="D15" s="112"/>
      <c r="E15" s="240">
        <v>15466607</v>
      </c>
      <c r="F15" s="134"/>
      <c r="G15" s="703">
        <v>3840178</v>
      </c>
      <c r="H15" s="704"/>
      <c r="I15" s="705"/>
      <c r="J15" s="134"/>
      <c r="K15" s="650">
        <f>IF(E15="","",E15-G15)</f>
        <v>11626429</v>
      </c>
      <c r="L15" s="651"/>
      <c r="M15" s="651"/>
      <c r="N15" s="135"/>
      <c r="O15" s="135"/>
      <c r="P15" s="107"/>
      <c r="Q15" s="107"/>
      <c r="R15" s="107"/>
      <c r="S15" s="402"/>
      <c r="T15" s="402"/>
      <c r="U15" s="402"/>
      <c r="V15" s="402"/>
      <c r="W15" s="402"/>
      <c r="X15" s="402"/>
      <c r="Y15" s="402"/>
      <c r="Z15" s="402"/>
    </row>
    <row r="16" spans="1:26" ht="23.25" x14ac:dyDescent="0.25">
      <c r="A16" s="237" t="s">
        <v>228</v>
      </c>
      <c r="B16" s="238"/>
      <c r="C16" s="239"/>
      <c r="D16" s="112"/>
      <c r="E16" s="241"/>
      <c r="F16" s="134"/>
      <c r="G16" s="703"/>
      <c r="H16" s="704"/>
      <c r="I16" s="705"/>
      <c r="J16" s="134"/>
      <c r="K16" s="650" t="str">
        <f>IF(E16="","",E16-G16)</f>
        <v/>
      </c>
      <c r="L16" s="651"/>
      <c r="M16" s="651"/>
      <c r="N16" s="137"/>
      <c r="O16" s="137"/>
      <c r="P16" s="107"/>
      <c r="Q16" s="107"/>
      <c r="R16" s="107"/>
      <c r="S16" s="402"/>
      <c r="T16" s="402"/>
      <c r="U16" s="402"/>
      <c r="V16" s="402"/>
      <c r="W16" s="402"/>
      <c r="X16" s="402"/>
      <c r="Y16" s="402"/>
      <c r="Z16" s="402"/>
    </row>
    <row r="17" spans="1:26" ht="23.25" x14ac:dyDescent="0.25">
      <c r="A17" s="237" t="s">
        <v>229</v>
      </c>
      <c r="B17" s="238"/>
      <c r="C17" s="239"/>
      <c r="D17" s="112"/>
      <c r="E17" s="242"/>
      <c r="F17" s="134"/>
      <c r="G17" s="703"/>
      <c r="H17" s="704"/>
      <c r="I17" s="705"/>
      <c r="J17" s="134"/>
      <c r="K17" s="650" t="str">
        <f>IF(E17="","",E17-G17)</f>
        <v/>
      </c>
      <c r="L17" s="651"/>
      <c r="M17" s="651"/>
      <c r="N17" s="138"/>
      <c r="O17" s="138"/>
      <c r="P17" s="107"/>
      <c r="Q17" s="107"/>
      <c r="R17" s="107"/>
      <c r="S17" s="402"/>
      <c r="T17" s="402"/>
      <c r="U17" s="402"/>
      <c r="V17" s="402"/>
      <c r="W17" s="402"/>
      <c r="X17" s="402"/>
      <c r="Y17" s="402"/>
      <c r="Z17" s="402"/>
    </row>
    <row r="18" spans="1:26" ht="23.25" x14ac:dyDescent="0.25">
      <c r="A18" s="237" t="s">
        <v>230</v>
      </c>
      <c r="B18" s="238"/>
      <c r="C18" s="239"/>
      <c r="D18" s="112"/>
      <c r="E18" s="242"/>
      <c r="F18" s="134"/>
      <c r="G18" s="703"/>
      <c r="H18" s="704"/>
      <c r="I18" s="705"/>
      <c r="J18" s="134"/>
      <c r="K18" s="650" t="str">
        <f>IF(E18="","",E18-G18)</f>
        <v/>
      </c>
      <c r="L18" s="651"/>
      <c r="M18" s="651"/>
      <c r="N18" s="138"/>
      <c r="O18" s="138"/>
      <c r="P18" s="107"/>
      <c r="Q18" s="107"/>
      <c r="R18" s="107"/>
      <c r="S18" s="402"/>
      <c r="T18" s="402"/>
      <c r="U18" s="402"/>
      <c r="V18" s="402"/>
      <c r="W18" s="402"/>
      <c r="X18" s="402"/>
      <c r="Y18" s="402"/>
      <c r="Z18" s="402"/>
    </row>
    <row r="19" spans="1:26" ht="23.25" x14ac:dyDescent="0.25">
      <c r="A19" s="237" t="s">
        <v>231</v>
      </c>
      <c r="B19" s="238"/>
      <c r="C19" s="239"/>
      <c r="D19" s="112"/>
      <c r="E19" s="243"/>
      <c r="F19" s="134"/>
      <c r="G19" s="706"/>
      <c r="H19" s="707"/>
      <c r="I19" s="708"/>
      <c r="J19" s="134"/>
      <c r="K19" s="650" t="str">
        <f>IF(E19="","",E19-G19)</f>
        <v/>
      </c>
      <c r="L19" s="651"/>
      <c r="M19" s="651"/>
      <c r="N19" s="138"/>
      <c r="O19" s="139"/>
      <c r="P19" s="107"/>
      <c r="Q19" s="107"/>
      <c r="R19" s="107"/>
      <c r="S19" s="402"/>
      <c r="T19" s="402"/>
      <c r="U19" s="402"/>
      <c r="V19" s="402"/>
      <c r="W19" s="402"/>
      <c r="X19" s="402"/>
      <c r="Y19" s="402"/>
      <c r="Z19" s="402"/>
    </row>
    <row r="20" spans="1:26" x14ac:dyDescent="0.25">
      <c r="A20" s="140"/>
      <c r="B20" s="112"/>
      <c r="C20" s="112"/>
      <c r="D20" s="112"/>
      <c r="E20" s="134"/>
      <c r="F20" s="134"/>
      <c r="G20" s="141"/>
      <c r="H20" s="142"/>
      <c r="I20" s="142"/>
      <c r="J20" s="134"/>
      <c r="K20" s="687">
        <f>SUM(K15:M19)</f>
        <v>11626429</v>
      </c>
      <c r="L20" s="688"/>
      <c r="M20" s="688"/>
      <c r="N20" s="137"/>
      <c r="O20" s="645">
        <f>K20/K61</f>
        <v>0.80780019045149587</v>
      </c>
      <c r="P20" s="244"/>
      <c r="Q20" s="107"/>
      <c r="R20" s="245"/>
      <c r="S20" s="402"/>
      <c r="T20" s="402"/>
      <c r="U20" s="402"/>
      <c r="V20" s="402"/>
      <c r="W20" s="402"/>
      <c r="X20" s="402"/>
      <c r="Y20" s="402"/>
      <c r="Z20" s="402"/>
    </row>
    <row r="21" spans="1:26" x14ac:dyDescent="0.25">
      <c r="A21" s="140"/>
      <c r="B21" s="112"/>
      <c r="C21" s="112"/>
      <c r="D21" s="112"/>
      <c r="E21" s="134"/>
      <c r="F21" s="134"/>
      <c r="G21" s="143"/>
      <c r="H21" s="142"/>
      <c r="I21" s="144" t="s">
        <v>173</v>
      </c>
      <c r="J21" s="134"/>
      <c r="K21" s="687"/>
      <c r="L21" s="688"/>
      <c r="M21" s="688"/>
      <c r="N21" s="145"/>
      <c r="O21" s="646"/>
      <c r="P21" s="246">
        <f>O20</f>
        <v>0.80780019045149587</v>
      </c>
      <c r="Q21" s="107"/>
      <c r="R21" s="247"/>
      <c r="S21" s="402"/>
      <c r="T21" s="402"/>
      <c r="U21" s="402"/>
      <c r="V21" s="402"/>
      <c r="W21" s="402"/>
      <c r="X21" s="402"/>
      <c r="Y21" s="402"/>
      <c r="Z21" s="402"/>
    </row>
    <row r="22" spans="1:26" ht="15.75" thickBot="1" x14ac:dyDescent="0.3">
      <c r="A22" s="146"/>
      <c r="B22" s="112"/>
      <c r="C22" s="130"/>
      <c r="D22" s="112"/>
      <c r="E22" s="112"/>
      <c r="F22" s="112"/>
      <c r="G22" s="112"/>
      <c r="H22" s="112"/>
      <c r="I22" s="112"/>
      <c r="J22" s="112"/>
      <c r="K22" s="138"/>
      <c r="L22" s="112"/>
      <c r="M22" s="112"/>
      <c r="N22" s="138"/>
      <c r="O22" s="138"/>
      <c r="P22" s="112"/>
      <c r="Q22" s="107"/>
      <c r="R22" s="107"/>
      <c r="S22" s="402"/>
      <c r="T22" s="402"/>
      <c r="U22" s="402"/>
      <c r="V22" s="402"/>
      <c r="W22" s="402"/>
      <c r="X22" s="402"/>
      <c r="Y22" s="402"/>
      <c r="Z22" s="402"/>
    </row>
    <row r="23" spans="1:26" ht="16.5" thickTop="1" thickBot="1" x14ac:dyDescent="0.3">
      <c r="A23" s="689" t="s">
        <v>161</v>
      </c>
      <c r="B23" s="690"/>
      <c r="C23" s="691"/>
      <c r="D23" s="120"/>
      <c r="E23" s="121" t="s">
        <v>162</v>
      </c>
      <c r="F23" s="122"/>
      <c r="G23" s="689" t="s">
        <v>163</v>
      </c>
      <c r="H23" s="692"/>
      <c r="I23" s="693"/>
      <c r="J23" s="122"/>
      <c r="K23" s="694" t="s">
        <v>164</v>
      </c>
      <c r="L23" s="695"/>
      <c r="M23" s="696"/>
      <c r="N23" s="123"/>
      <c r="O23" s="124" t="s">
        <v>165</v>
      </c>
      <c r="P23" s="125"/>
      <c r="Q23" s="107"/>
      <c r="R23" s="107"/>
      <c r="S23" s="402"/>
      <c r="T23" s="402"/>
      <c r="U23" s="402"/>
      <c r="V23" s="402"/>
      <c r="W23" s="402"/>
      <c r="X23" s="402"/>
      <c r="Y23" s="402"/>
      <c r="Z23" s="402"/>
    </row>
    <row r="24" spans="1:26" ht="15.75" customHeight="1" thickTop="1" x14ac:dyDescent="0.25">
      <c r="A24" s="657" t="s">
        <v>174</v>
      </c>
      <c r="B24" s="658"/>
      <c r="C24" s="659"/>
      <c r="D24" s="107"/>
      <c r="E24" s="666" t="s">
        <v>167</v>
      </c>
      <c r="F24" s="126" t="s">
        <v>168</v>
      </c>
      <c r="G24" s="657" t="s">
        <v>175</v>
      </c>
      <c r="H24" s="669"/>
      <c r="I24" s="670"/>
      <c r="J24" s="126" t="s">
        <v>170</v>
      </c>
      <c r="K24" s="677" t="s">
        <v>171</v>
      </c>
      <c r="L24" s="669"/>
      <c r="M24" s="670"/>
      <c r="N24" s="127"/>
      <c r="O24" s="677" t="s">
        <v>172</v>
      </c>
      <c r="P24" s="678"/>
      <c r="Q24" s="107"/>
      <c r="R24" s="107"/>
      <c r="S24" s="402"/>
      <c r="T24" s="402"/>
      <c r="U24" s="402"/>
      <c r="V24" s="402"/>
      <c r="W24" s="402"/>
      <c r="X24" s="402"/>
      <c r="Y24" s="402"/>
      <c r="Z24" s="402"/>
    </row>
    <row r="25" spans="1:26" x14ac:dyDescent="0.25">
      <c r="A25" s="660"/>
      <c r="B25" s="661"/>
      <c r="C25" s="662"/>
      <c r="D25" s="107"/>
      <c r="E25" s="667"/>
      <c r="F25" s="126"/>
      <c r="G25" s="671"/>
      <c r="H25" s="672"/>
      <c r="I25" s="673"/>
      <c r="J25" s="126"/>
      <c r="K25" s="671"/>
      <c r="L25" s="672"/>
      <c r="M25" s="673"/>
      <c r="N25" s="127"/>
      <c r="O25" s="679"/>
      <c r="P25" s="680"/>
      <c r="Q25" s="107"/>
      <c r="R25" s="107"/>
      <c r="S25" s="402"/>
      <c r="T25" s="402"/>
      <c r="U25" s="402"/>
      <c r="V25" s="402"/>
      <c r="W25" s="402"/>
      <c r="X25" s="402"/>
      <c r="Y25" s="402"/>
      <c r="Z25" s="402"/>
    </row>
    <row r="26" spans="1:26" ht="15.75" thickBot="1" x14ac:dyDescent="0.3">
      <c r="A26" s="663"/>
      <c r="B26" s="664"/>
      <c r="C26" s="665"/>
      <c r="D26" s="107"/>
      <c r="E26" s="668"/>
      <c r="F26" s="128"/>
      <c r="G26" s="674"/>
      <c r="H26" s="675"/>
      <c r="I26" s="676"/>
      <c r="J26" s="128"/>
      <c r="K26" s="674"/>
      <c r="L26" s="675"/>
      <c r="M26" s="676"/>
      <c r="N26" s="127"/>
      <c r="O26" s="681"/>
      <c r="P26" s="682"/>
      <c r="Q26" s="107"/>
      <c r="R26" s="107"/>
      <c r="S26" s="402"/>
      <c r="T26" s="402"/>
      <c r="U26" s="402"/>
      <c r="V26" s="402"/>
      <c r="W26" s="402"/>
      <c r="X26" s="402"/>
      <c r="Y26" s="402"/>
      <c r="Z26" s="402"/>
    </row>
    <row r="27" spans="1:26" ht="24" thickTop="1" x14ac:dyDescent="0.25">
      <c r="A27" s="248" t="s">
        <v>232</v>
      </c>
      <c r="B27" s="249">
        <v>242</v>
      </c>
      <c r="C27" s="133" t="s">
        <v>176</v>
      </c>
      <c r="D27" s="112"/>
      <c r="E27" s="242">
        <v>3314242.5</v>
      </c>
      <c r="F27" s="134"/>
      <c r="G27" s="652">
        <v>547967.54</v>
      </c>
      <c r="H27" s="653"/>
      <c r="I27" s="653"/>
      <c r="J27" s="134"/>
      <c r="K27" s="685">
        <f>IF(E27="","",E27-G27)</f>
        <v>2766274.96</v>
      </c>
      <c r="L27" s="686"/>
      <c r="M27" s="686"/>
      <c r="N27" s="135"/>
      <c r="O27" s="135"/>
      <c r="P27" s="107"/>
      <c r="Q27" s="107"/>
      <c r="R27" s="107"/>
      <c r="S27" s="402"/>
      <c r="T27" s="402"/>
      <c r="U27" s="402"/>
      <c r="V27" s="402"/>
      <c r="W27" s="402"/>
      <c r="X27" s="402"/>
      <c r="Y27" s="402"/>
      <c r="Z27" s="402"/>
    </row>
    <row r="28" spans="1:26" ht="23.25" x14ac:dyDescent="0.25">
      <c r="A28" s="237" t="s">
        <v>233</v>
      </c>
      <c r="B28" s="250"/>
      <c r="C28" s="133" t="s">
        <v>176</v>
      </c>
      <c r="D28" s="112"/>
      <c r="E28" s="242"/>
      <c r="F28" s="134"/>
      <c r="G28" s="652"/>
      <c r="H28" s="653"/>
      <c r="I28" s="653"/>
      <c r="J28" s="134"/>
      <c r="K28" s="650" t="str">
        <f>IF(E28="","",E28-G28)</f>
        <v/>
      </c>
      <c r="L28" s="651"/>
      <c r="M28" s="651"/>
      <c r="N28" s="138"/>
      <c r="O28" s="138"/>
      <c r="P28" s="107"/>
      <c r="Q28" s="107"/>
      <c r="R28" s="107"/>
      <c r="S28" s="402"/>
      <c r="T28" s="402"/>
      <c r="U28" s="402"/>
      <c r="V28" s="402"/>
      <c r="W28" s="402"/>
      <c r="X28" s="402"/>
      <c r="Y28" s="402"/>
      <c r="Z28" s="402"/>
    </row>
    <row r="29" spans="1:26" ht="23.25" x14ac:dyDescent="0.25">
      <c r="A29" s="237" t="s">
        <v>234</v>
      </c>
      <c r="B29" s="250"/>
      <c r="C29" s="133" t="s">
        <v>176</v>
      </c>
      <c r="D29" s="112"/>
      <c r="E29" s="242"/>
      <c r="F29" s="134"/>
      <c r="G29" s="652"/>
      <c r="H29" s="653"/>
      <c r="I29" s="653"/>
      <c r="J29" s="134"/>
      <c r="K29" s="650" t="str">
        <f>IF(E29="","",E29-G29)</f>
        <v/>
      </c>
      <c r="L29" s="651"/>
      <c r="M29" s="651"/>
      <c r="N29" s="138"/>
      <c r="O29" s="138"/>
      <c r="P29" s="107"/>
      <c r="Q29" s="107"/>
      <c r="R29" s="107"/>
      <c r="S29" s="402"/>
      <c r="T29" s="402"/>
      <c r="U29" s="402"/>
      <c r="V29" s="402"/>
      <c r="W29" s="402"/>
      <c r="X29" s="402"/>
      <c r="Y29" s="402"/>
      <c r="Z29" s="402"/>
    </row>
    <row r="30" spans="1:26" ht="23.25" x14ac:dyDescent="0.25">
      <c r="A30" s="237" t="s">
        <v>235</v>
      </c>
      <c r="B30" s="250"/>
      <c r="C30" s="133" t="s">
        <v>176</v>
      </c>
      <c r="D30" s="112"/>
      <c r="E30" s="242"/>
      <c r="F30" s="134"/>
      <c r="G30" s="652"/>
      <c r="H30" s="653"/>
      <c r="I30" s="653"/>
      <c r="J30" s="134"/>
      <c r="K30" s="650" t="str">
        <f>IF(E30="","",E30-G30)</f>
        <v/>
      </c>
      <c r="L30" s="651"/>
      <c r="M30" s="651"/>
      <c r="N30" s="138"/>
      <c r="O30" s="138"/>
      <c r="P30" s="107"/>
      <c r="Q30" s="107"/>
      <c r="R30" s="107"/>
      <c r="S30" s="402"/>
      <c r="T30" s="402"/>
      <c r="U30" s="402"/>
      <c r="V30" s="402"/>
      <c r="W30" s="402"/>
      <c r="X30" s="402"/>
      <c r="Y30" s="402"/>
      <c r="Z30" s="402"/>
    </row>
    <row r="31" spans="1:26" ht="23.25" x14ac:dyDescent="0.25">
      <c r="A31" s="237" t="s">
        <v>236</v>
      </c>
      <c r="B31" s="250"/>
      <c r="C31" s="133" t="s">
        <v>176</v>
      </c>
      <c r="D31" s="112"/>
      <c r="E31" s="242"/>
      <c r="F31" s="134"/>
      <c r="G31" s="652"/>
      <c r="H31" s="653"/>
      <c r="I31" s="653"/>
      <c r="J31" s="134"/>
      <c r="K31" s="650" t="str">
        <f>IF(E31="","",E31-G31)</f>
        <v/>
      </c>
      <c r="L31" s="651"/>
      <c r="M31" s="651"/>
      <c r="N31" s="112"/>
      <c r="O31" s="112"/>
      <c r="P31" s="107"/>
      <c r="Q31" s="107"/>
      <c r="R31" s="107"/>
      <c r="S31" s="402"/>
      <c r="T31" s="402"/>
      <c r="U31" s="402"/>
      <c r="V31" s="402"/>
      <c r="W31" s="402"/>
      <c r="X31" s="402"/>
      <c r="Y31" s="402"/>
      <c r="Z31" s="402"/>
    </row>
    <row r="32" spans="1:26" ht="34.5" x14ac:dyDescent="0.25">
      <c r="A32" s="237" t="s">
        <v>237</v>
      </c>
      <c r="B32" s="250"/>
      <c r="C32" s="133" t="s">
        <v>176</v>
      </c>
      <c r="D32" s="112"/>
      <c r="E32" s="251"/>
      <c r="F32" s="134"/>
      <c r="G32" s="700">
        <v>0</v>
      </c>
      <c r="H32" s="701"/>
      <c r="I32" s="702"/>
      <c r="J32" s="134"/>
      <c r="K32" s="650">
        <f>E32-G32</f>
        <v>0</v>
      </c>
      <c r="L32" s="651"/>
      <c r="M32" s="651"/>
      <c r="N32" s="137"/>
      <c r="O32" s="252"/>
      <c r="P32" s="107"/>
      <c r="Q32" s="107"/>
      <c r="R32" s="107"/>
      <c r="S32" s="402"/>
      <c r="T32" s="402"/>
      <c r="U32" s="402"/>
      <c r="V32" s="402"/>
      <c r="W32" s="402"/>
      <c r="X32" s="402"/>
      <c r="Y32" s="402"/>
      <c r="Z32" s="402"/>
    </row>
    <row r="33" spans="1:26" x14ac:dyDescent="0.25">
      <c r="A33" s="140"/>
      <c r="B33" s="112"/>
      <c r="C33" s="112"/>
      <c r="D33" s="112"/>
      <c r="E33" s="134"/>
      <c r="F33" s="134"/>
      <c r="G33" s="141"/>
      <c r="H33" s="142"/>
      <c r="I33" s="142"/>
      <c r="J33" s="134"/>
      <c r="K33" s="654">
        <f>SUM(K27:M31)</f>
        <v>2766274.96</v>
      </c>
      <c r="L33" s="655"/>
      <c r="M33" s="656"/>
      <c r="N33" s="137"/>
      <c r="O33" s="645">
        <f>K33/K61</f>
        <v>0.19219980954850402</v>
      </c>
      <c r="P33" s="244"/>
      <c r="Q33" s="107"/>
      <c r="R33" s="107"/>
      <c r="S33" s="402"/>
      <c r="T33" s="402"/>
      <c r="U33" s="402"/>
      <c r="V33" s="402"/>
      <c r="W33" s="402"/>
      <c r="X33" s="402"/>
      <c r="Y33" s="402"/>
      <c r="Z33" s="402"/>
    </row>
    <row r="34" spans="1:26" x14ac:dyDescent="0.25">
      <c r="A34" s="140"/>
      <c r="B34" s="112"/>
      <c r="C34" s="112"/>
      <c r="D34" s="112"/>
      <c r="E34" s="134"/>
      <c r="F34" s="134"/>
      <c r="G34" s="143"/>
      <c r="H34" s="142"/>
      <c r="I34" s="144" t="s">
        <v>238</v>
      </c>
      <c r="J34" s="134"/>
      <c r="K34" s="697">
        <f>SUM(K27:M32)</f>
        <v>2766274.96</v>
      </c>
      <c r="L34" s="698"/>
      <c r="M34" s="699"/>
      <c r="N34" s="145"/>
      <c r="O34" s="646"/>
      <c r="P34" s="246">
        <f>O33</f>
        <v>0.19219980954850402</v>
      </c>
      <c r="Q34" s="107"/>
      <c r="R34" s="253"/>
      <c r="S34" s="402"/>
      <c r="T34" s="402"/>
      <c r="U34" s="402"/>
      <c r="V34" s="402"/>
      <c r="W34" s="402"/>
      <c r="X34" s="402"/>
      <c r="Y34" s="402"/>
      <c r="Z34" s="402"/>
    </row>
    <row r="35" spans="1:26" x14ac:dyDescent="0.25">
      <c r="A35" s="147"/>
      <c r="B35" s="130"/>
      <c r="C35" s="130"/>
      <c r="D35" s="130"/>
      <c r="E35" s="130"/>
      <c r="F35" s="130"/>
      <c r="G35" s="148"/>
      <c r="H35" s="130"/>
      <c r="I35" s="130"/>
      <c r="J35" s="130"/>
      <c r="K35" s="149"/>
      <c r="L35" s="130"/>
      <c r="M35" s="130"/>
      <c r="N35" s="150"/>
      <c r="O35" s="150"/>
      <c r="P35" s="151"/>
      <c r="Q35" s="107"/>
      <c r="R35" s="107"/>
      <c r="S35" s="402"/>
      <c r="T35" s="402"/>
      <c r="U35" s="402"/>
      <c r="V35" s="402"/>
      <c r="W35" s="402"/>
      <c r="X35" s="402"/>
      <c r="Y35" s="402"/>
      <c r="Z35" s="402"/>
    </row>
    <row r="36" spans="1:26" x14ac:dyDescent="0.25">
      <c r="A36" s="140"/>
      <c r="B36" s="112"/>
      <c r="C36" s="112"/>
      <c r="D36" s="112"/>
      <c r="E36" s="112"/>
      <c r="F36" s="112"/>
      <c r="G36" s="152"/>
      <c r="H36" s="112"/>
      <c r="I36" s="112"/>
      <c r="J36" s="112"/>
      <c r="K36" s="153"/>
      <c r="L36" s="112"/>
      <c r="M36" s="112"/>
      <c r="N36" s="145"/>
      <c r="O36" s="145"/>
      <c r="P36" s="130"/>
      <c r="Q36" s="107"/>
      <c r="R36" s="107"/>
      <c r="S36" s="402"/>
      <c r="T36" s="402"/>
      <c r="U36" s="402"/>
      <c r="V36" s="402"/>
      <c r="W36" s="402"/>
      <c r="X36" s="402"/>
      <c r="Y36" s="402"/>
      <c r="Z36" s="402"/>
    </row>
    <row r="37" spans="1:26" ht="15.75" thickBot="1" x14ac:dyDescent="0.3">
      <c r="A37" s="154"/>
      <c r="B37" s="155"/>
      <c r="C37" s="155"/>
      <c r="D37" s="155"/>
      <c r="E37" s="155"/>
      <c r="F37" s="155"/>
      <c r="G37" s="156"/>
      <c r="H37" s="155"/>
      <c r="I37" s="155"/>
      <c r="J37" s="155"/>
      <c r="K37" s="157"/>
      <c r="L37" s="155"/>
      <c r="M37" s="155"/>
      <c r="N37" s="158"/>
      <c r="O37" s="158"/>
      <c r="P37" s="236"/>
      <c r="Q37" s="107"/>
      <c r="R37" s="107"/>
      <c r="S37" s="402"/>
      <c r="T37" s="402"/>
      <c r="U37" s="402"/>
      <c r="V37" s="402"/>
      <c r="W37" s="402"/>
      <c r="X37" s="402"/>
      <c r="Y37" s="402"/>
      <c r="Z37" s="402"/>
    </row>
    <row r="38" spans="1:26" ht="16.5" thickTop="1" thickBot="1" x14ac:dyDescent="0.3">
      <c r="A38" s="689" t="s">
        <v>161</v>
      </c>
      <c r="B38" s="690"/>
      <c r="C38" s="691"/>
      <c r="D38" s="120"/>
      <c r="E38" s="121" t="s">
        <v>162</v>
      </c>
      <c r="F38" s="122"/>
      <c r="G38" s="689" t="s">
        <v>163</v>
      </c>
      <c r="H38" s="692"/>
      <c r="I38" s="693"/>
      <c r="J38" s="122"/>
      <c r="K38" s="694" t="s">
        <v>164</v>
      </c>
      <c r="L38" s="695"/>
      <c r="M38" s="696"/>
      <c r="N38" s="123"/>
      <c r="O38" s="124" t="s">
        <v>165</v>
      </c>
      <c r="P38" s="125"/>
      <c r="Q38" s="107"/>
      <c r="R38" s="107"/>
      <c r="S38" s="402"/>
      <c r="T38" s="402"/>
      <c r="U38" s="402"/>
      <c r="V38" s="402"/>
      <c r="W38" s="402"/>
      <c r="X38" s="402"/>
      <c r="Y38" s="402"/>
      <c r="Z38" s="402"/>
    </row>
    <row r="39" spans="1:26" ht="15.75" customHeight="1" thickTop="1" x14ac:dyDescent="0.25">
      <c r="A39" s="657" t="s">
        <v>177</v>
      </c>
      <c r="B39" s="658"/>
      <c r="C39" s="659"/>
      <c r="D39" s="107"/>
      <c r="E39" s="666" t="s">
        <v>167</v>
      </c>
      <c r="F39" s="126" t="s">
        <v>168</v>
      </c>
      <c r="G39" s="657" t="s">
        <v>175</v>
      </c>
      <c r="H39" s="669"/>
      <c r="I39" s="670"/>
      <c r="J39" s="126" t="s">
        <v>170</v>
      </c>
      <c r="K39" s="677" t="s">
        <v>171</v>
      </c>
      <c r="L39" s="669"/>
      <c r="M39" s="670"/>
      <c r="N39" s="127"/>
      <c r="O39" s="677" t="s">
        <v>172</v>
      </c>
      <c r="P39" s="678"/>
      <c r="Q39" s="107"/>
      <c r="R39" s="107"/>
      <c r="S39" s="402"/>
      <c r="T39" s="402"/>
      <c r="U39" s="402"/>
      <c r="V39" s="402"/>
      <c r="W39" s="402"/>
      <c r="X39" s="402"/>
      <c r="Y39" s="402"/>
      <c r="Z39" s="402"/>
    </row>
    <row r="40" spans="1:26" x14ac:dyDescent="0.25">
      <c r="A40" s="660"/>
      <c r="B40" s="661"/>
      <c r="C40" s="662"/>
      <c r="D40" s="107"/>
      <c r="E40" s="667"/>
      <c r="F40" s="126"/>
      <c r="G40" s="671"/>
      <c r="H40" s="672"/>
      <c r="I40" s="673"/>
      <c r="J40" s="126"/>
      <c r="K40" s="671"/>
      <c r="L40" s="672"/>
      <c r="M40" s="673"/>
      <c r="N40" s="127"/>
      <c r="O40" s="679"/>
      <c r="P40" s="680"/>
      <c r="Q40" s="107"/>
      <c r="R40" s="107"/>
      <c r="S40" s="402"/>
      <c r="T40" s="402"/>
      <c r="U40" s="402"/>
      <c r="V40" s="402"/>
      <c r="W40" s="402"/>
      <c r="X40" s="402"/>
      <c r="Y40" s="402"/>
      <c r="Z40" s="402"/>
    </row>
    <row r="41" spans="1:26" ht="15.75" thickBot="1" x14ac:dyDescent="0.3">
      <c r="A41" s="663"/>
      <c r="B41" s="664"/>
      <c r="C41" s="665"/>
      <c r="D41" s="107"/>
      <c r="E41" s="668"/>
      <c r="F41" s="128"/>
      <c r="G41" s="674"/>
      <c r="H41" s="675"/>
      <c r="I41" s="676"/>
      <c r="J41" s="128"/>
      <c r="K41" s="674"/>
      <c r="L41" s="675"/>
      <c r="M41" s="676"/>
      <c r="N41" s="127"/>
      <c r="O41" s="681"/>
      <c r="P41" s="682"/>
      <c r="Q41" s="107"/>
      <c r="R41" s="107"/>
      <c r="S41" s="402"/>
      <c r="T41" s="402"/>
      <c r="U41" s="402"/>
      <c r="V41" s="402"/>
      <c r="W41" s="402"/>
      <c r="X41" s="402"/>
      <c r="Y41" s="402"/>
      <c r="Z41" s="402"/>
    </row>
    <row r="42" spans="1:26" ht="24" thickTop="1" x14ac:dyDescent="0.25">
      <c r="A42" s="254" t="s">
        <v>239</v>
      </c>
      <c r="B42" s="255"/>
      <c r="C42" s="133" t="s">
        <v>176</v>
      </c>
      <c r="D42" s="112"/>
      <c r="E42" s="242"/>
      <c r="F42" s="134"/>
      <c r="G42" s="683"/>
      <c r="H42" s="684"/>
      <c r="I42" s="684"/>
      <c r="J42" s="134"/>
      <c r="K42" s="685" t="str">
        <f>IF(E42="","",E42-G42)</f>
        <v/>
      </c>
      <c r="L42" s="686"/>
      <c r="M42" s="686"/>
      <c r="N42" s="135"/>
      <c r="O42" s="135"/>
      <c r="P42" s="107"/>
      <c r="Q42" s="107"/>
      <c r="R42" s="107"/>
      <c r="S42" s="402"/>
      <c r="T42" s="402"/>
      <c r="U42" s="402"/>
      <c r="V42" s="402"/>
      <c r="W42" s="402"/>
      <c r="X42" s="402"/>
      <c r="Y42" s="402"/>
      <c r="Z42" s="402"/>
    </row>
    <row r="43" spans="1:26" ht="23.25" x14ac:dyDescent="0.25">
      <c r="A43" s="237" t="s">
        <v>240</v>
      </c>
      <c r="B43" s="250"/>
      <c r="C43" s="239" t="s">
        <v>176</v>
      </c>
      <c r="D43" s="112"/>
      <c r="E43" s="243"/>
      <c r="F43" s="134"/>
      <c r="G43" s="652"/>
      <c r="H43" s="653"/>
      <c r="I43" s="653"/>
      <c r="J43" s="134"/>
      <c r="K43" s="650" t="str">
        <f>IF(E43="","",E43-G43)</f>
        <v/>
      </c>
      <c r="L43" s="651"/>
      <c r="M43" s="651"/>
      <c r="N43" s="138"/>
      <c r="O43" s="138"/>
      <c r="P43" s="107"/>
      <c r="Q43" s="107"/>
      <c r="R43" s="107"/>
      <c r="S43" s="402"/>
      <c r="T43" s="402"/>
      <c r="U43" s="402"/>
      <c r="V43" s="402"/>
      <c r="W43" s="402"/>
      <c r="X43" s="402"/>
      <c r="Y43" s="402"/>
      <c r="Z43" s="402"/>
    </row>
    <row r="44" spans="1:26" x14ac:dyDescent="0.25">
      <c r="A44" s="140"/>
      <c r="B44" s="140"/>
      <c r="C44" s="140"/>
      <c r="D44" s="112"/>
      <c r="E44" s="134"/>
      <c r="F44" s="134"/>
      <c r="G44" s="141"/>
      <c r="H44" s="142"/>
      <c r="I44" s="142"/>
      <c r="J44" s="134"/>
      <c r="K44" s="687">
        <f>SUM(K42:M43)</f>
        <v>0</v>
      </c>
      <c r="L44" s="688"/>
      <c r="M44" s="688"/>
      <c r="N44" s="137"/>
      <c r="O44" s="645">
        <f>K44/K61</f>
        <v>0</v>
      </c>
      <c r="P44" s="645">
        <f>O44</f>
        <v>0</v>
      </c>
      <c r="Q44" s="107"/>
      <c r="R44" s="107"/>
      <c r="S44" s="402"/>
      <c r="T44" s="402"/>
      <c r="U44" s="402"/>
      <c r="V44" s="402"/>
      <c r="W44" s="402"/>
      <c r="X44" s="402"/>
      <c r="Y44" s="402"/>
      <c r="Z44" s="402"/>
    </row>
    <row r="45" spans="1:26" x14ac:dyDescent="0.25">
      <c r="A45" s="140"/>
      <c r="B45" s="112"/>
      <c r="C45" s="112"/>
      <c r="D45" s="112"/>
      <c r="E45" s="134"/>
      <c r="F45" s="134"/>
      <c r="G45" s="143"/>
      <c r="H45" s="142"/>
      <c r="I45" s="144" t="s">
        <v>241</v>
      </c>
      <c r="J45" s="134"/>
      <c r="K45" s="688"/>
      <c r="L45" s="688"/>
      <c r="M45" s="688"/>
      <c r="N45" s="145"/>
      <c r="O45" s="646"/>
      <c r="P45" s="646"/>
      <c r="Q45" s="107"/>
      <c r="R45" s="253"/>
      <c r="S45" s="402"/>
      <c r="T45" s="402"/>
      <c r="U45" s="402"/>
      <c r="V45" s="402"/>
      <c r="W45" s="402"/>
      <c r="X45" s="402"/>
      <c r="Y45" s="402"/>
      <c r="Z45" s="402"/>
    </row>
    <row r="46" spans="1:26" ht="15.75" thickBot="1" x14ac:dyDescent="0.3">
      <c r="A46" s="140"/>
      <c r="B46" s="112"/>
      <c r="C46" s="112"/>
      <c r="D46" s="112"/>
      <c r="E46" s="112"/>
      <c r="F46" s="112"/>
      <c r="G46" s="152"/>
      <c r="H46" s="107"/>
      <c r="I46" s="107"/>
      <c r="J46" s="112"/>
      <c r="K46" s="153"/>
      <c r="L46" s="107"/>
      <c r="M46" s="107"/>
      <c r="N46" s="135"/>
      <c r="O46" s="135"/>
      <c r="P46" s="107"/>
      <c r="Q46" s="107"/>
      <c r="R46" s="107"/>
      <c r="S46" s="402"/>
      <c r="T46" s="402"/>
      <c r="U46" s="402"/>
      <c r="V46" s="402"/>
      <c r="W46" s="402"/>
      <c r="X46" s="402"/>
      <c r="Y46" s="402"/>
      <c r="Z46" s="402"/>
    </row>
    <row r="47" spans="1:26" ht="16.5" thickTop="1" thickBot="1" x14ac:dyDescent="0.3">
      <c r="A47" s="689" t="s">
        <v>161</v>
      </c>
      <c r="B47" s="690"/>
      <c r="C47" s="691"/>
      <c r="D47" s="120"/>
      <c r="E47" s="121" t="s">
        <v>162</v>
      </c>
      <c r="F47" s="122"/>
      <c r="G47" s="689" t="s">
        <v>163</v>
      </c>
      <c r="H47" s="692"/>
      <c r="I47" s="693"/>
      <c r="J47" s="122"/>
      <c r="K47" s="694" t="s">
        <v>164</v>
      </c>
      <c r="L47" s="695"/>
      <c r="M47" s="696"/>
      <c r="N47" s="123"/>
      <c r="O47" s="124" t="s">
        <v>165</v>
      </c>
      <c r="P47" s="125"/>
      <c r="Q47" s="107"/>
      <c r="R47" s="107"/>
      <c r="S47" s="402"/>
      <c r="T47" s="402"/>
      <c r="U47" s="402"/>
      <c r="V47" s="402"/>
      <c r="W47" s="402"/>
      <c r="X47" s="402"/>
      <c r="Y47" s="402"/>
      <c r="Z47" s="402"/>
    </row>
    <row r="48" spans="1:26" ht="15.75" customHeight="1" thickTop="1" x14ac:dyDescent="0.25">
      <c r="A48" s="657" t="s">
        <v>179</v>
      </c>
      <c r="B48" s="658"/>
      <c r="C48" s="659"/>
      <c r="D48" s="107"/>
      <c r="E48" s="666" t="s">
        <v>167</v>
      </c>
      <c r="F48" s="126" t="s">
        <v>168</v>
      </c>
      <c r="G48" s="657" t="s">
        <v>175</v>
      </c>
      <c r="H48" s="669"/>
      <c r="I48" s="670"/>
      <c r="J48" s="126" t="s">
        <v>170</v>
      </c>
      <c r="K48" s="677" t="s">
        <v>171</v>
      </c>
      <c r="L48" s="669"/>
      <c r="M48" s="670"/>
      <c r="N48" s="127"/>
      <c r="O48" s="677" t="s">
        <v>172</v>
      </c>
      <c r="P48" s="678"/>
      <c r="Q48" s="107"/>
      <c r="R48" s="107"/>
      <c r="S48" s="402"/>
      <c r="T48" s="402"/>
      <c r="U48" s="402"/>
      <c r="V48" s="402"/>
      <c r="W48" s="402"/>
      <c r="X48" s="402"/>
      <c r="Y48" s="402"/>
      <c r="Z48" s="402"/>
    </row>
    <row r="49" spans="1:26" x14ac:dyDescent="0.25">
      <c r="A49" s="660"/>
      <c r="B49" s="661"/>
      <c r="C49" s="662"/>
      <c r="D49" s="107"/>
      <c r="E49" s="667"/>
      <c r="F49" s="126"/>
      <c r="G49" s="671"/>
      <c r="H49" s="672"/>
      <c r="I49" s="673"/>
      <c r="J49" s="126"/>
      <c r="K49" s="671"/>
      <c r="L49" s="672"/>
      <c r="M49" s="673"/>
      <c r="N49" s="127"/>
      <c r="O49" s="679"/>
      <c r="P49" s="680"/>
      <c r="Q49" s="107"/>
      <c r="R49" s="107"/>
      <c r="S49" s="402"/>
      <c r="T49" s="402"/>
      <c r="U49" s="402"/>
      <c r="V49" s="402"/>
      <c r="W49" s="402"/>
      <c r="X49" s="402"/>
      <c r="Y49" s="402"/>
      <c r="Z49" s="402"/>
    </row>
    <row r="50" spans="1:26" ht="15.75" thickBot="1" x14ac:dyDescent="0.3">
      <c r="A50" s="663"/>
      <c r="B50" s="664"/>
      <c r="C50" s="665"/>
      <c r="D50" s="107"/>
      <c r="E50" s="668"/>
      <c r="F50" s="128"/>
      <c r="G50" s="674"/>
      <c r="H50" s="675"/>
      <c r="I50" s="676"/>
      <c r="J50" s="128"/>
      <c r="K50" s="674"/>
      <c r="L50" s="675"/>
      <c r="M50" s="676"/>
      <c r="N50" s="127"/>
      <c r="O50" s="681"/>
      <c r="P50" s="682"/>
      <c r="Q50" s="107"/>
      <c r="R50" s="107"/>
      <c r="S50" s="402"/>
      <c r="T50" s="402"/>
      <c r="U50" s="402"/>
      <c r="V50" s="402"/>
      <c r="W50" s="402"/>
      <c r="X50" s="402"/>
      <c r="Y50" s="402"/>
      <c r="Z50" s="402"/>
    </row>
    <row r="51" spans="1:26" ht="24" thickTop="1" x14ac:dyDescent="0.25">
      <c r="A51" s="254" t="s">
        <v>242</v>
      </c>
      <c r="B51" s="255"/>
      <c r="C51" s="136" t="s">
        <v>176</v>
      </c>
      <c r="D51" s="159"/>
      <c r="E51" s="242"/>
      <c r="F51" s="134"/>
      <c r="G51" s="683"/>
      <c r="H51" s="684"/>
      <c r="I51" s="684"/>
      <c r="J51" s="134"/>
      <c r="K51" s="685" t="str">
        <f>IF(E51="","",E51-G51)</f>
        <v/>
      </c>
      <c r="L51" s="686"/>
      <c r="M51" s="686"/>
      <c r="N51" s="135"/>
      <c r="O51" s="135"/>
      <c r="P51" s="107"/>
      <c r="Q51" s="107"/>
      <c r="R51" s="107"/>
      <c r="S51" s="402"/>
      <c r="T51" s="402"/>
      <c r="U51" s="402"/>
      <c r="V51" s="402"/>
      <c r="W51" s="402"/>
      <c r="X51" s="402"/>
      <c r="Y51" s="402"/>
      <c r="Z51" s="402"/>
    </row>
    <row r="52" spans="1:26" ht="23.25" x14ac:dyDescent="0.25">
      <c r="A52" s="254" t="s">
        <v>243</v>
      </c>
      <c r="B52" s="255"/>
      <c r="C52" s="136" t="s">
        <v>176</v>
      </c>
      <c r="D52" s="159"/>
      <c r="E52" s="242"/>
      <c r="F52" s="134"/>
      <c r="G52" s="652"/>
      <c r="H52" s="653"/>
      <c r="I52" s="653"/>
      <c r="J52" s="134"/>
      <c r="K52" s="650" t="str">
        <f>IF(E52="","",E52-G52)</f>
        <v/>
      </c>
      <c r="L52" s="651"/>
      <c r="M52" s="651"/>
      <c r="N52" s="138"/>
      <c r="O52" s="138"/>
      <c r="P52" s="107"/>
      <c r="Q52" s="107"/>
      <c r="R52" s="107"/>
      <c r="S52" s="402"/>
      <c r="T52" s="402"/>
      <c r="U52" s="402"/>
      <c r="V52" s="402"/>
      <c r="W52" s="402"/>
      <c r="X52" s="402"/>
      <c r="Y52" s="402"/>
      <c r="Z52" s="402"/>
    </row>
    <row r="53" spans="1:26" ht="23.25" x14ac:dyDescent="0.25">
      <c r="A53" s="254" t="s">
        <v>244</v>
      </c>
      <c r="B53" s="255"/>
      <c r="C53" s="136" t="s">
        <v>176</v>
      </c>
      <c r="D53" s="159"/>
      <c r="E53" s="242"/>
      <c r="F53" s="134"/>
      <c r="G53" s="652"/>
      <c r="H53" s="653"/>
      <c r="I53" s="653"/>
      <c r="J53" s="134"/>
      <c r="K53" s="650" t="str">
        <f>IF(E53="","",E53-G53)</f>
        <v/>
      </c>
      <c r="L53" s="651"/>
      <c r="M53" s="651"/>
      <c r="N53" s="138"/>
      <c r="O53" s="138"/>
      <c r="P53" s="107"/>
      <c r="Q53" s="107"/>
      <c r="R53" s="107"/>
      <c r="S53" s="402"/>
      <c r="T53" s="402"/>
      <c r="U53" s="402"/>
      <c r="V53" s="402"/>
      <c r="W53" s="402"/>
      <c r="X53" s="402"/>
      <c r="Y53" s="402"/>
      <c r="Z53" s="402"/>
    </row>
    <row r="54" spans="1:26" ht="23.25" x14ac:dyDescent="0.25">
      <c r="A54" s="254" t="s">
        <v>245</v>
      </c>
      <c r="B54" s="255"/>
      <c r="C54" s="136" t="s">
        <v>176</v>
      </c>
      <c r="D54" s="112"/>
      <c r="E54" s="242"/>
      <c r="F54" s="134"/>
      <c r="G54" s="652"/>
      <c r="H54" s="653"/>
      <c r="I54" s="653"/>
      <c r="J54" s="134"/>
      <c r="K54" s="650" t="str">
        <f>IF(E54="","",E54-G54)</f>
        <v/>
      </c>
      <c r="L54" s="651"/>
      <c r="M54" s="651"/>
      <c r="N54" s="112"/>
      <c r="O54" s="112"/>
      <c r="P54" s="107"/>
      <c r="Q54" s="107"/>
      <c r="R54" s="107"/>
      <c r="S54" s="402"/>
      <c r="T54" s="402"/>
      <c r="U54" s="402"/>
      <c r="V54" s="402"/>
      <c r="W54" s="402"/>
      <c r="X54" s="402"/>
      <c r="Y54" s="402"/>
      <c r="Z54" s="402"/>
    </row>
    <row r="55" spans="1:26" ht="34.5" x14ac:dyDescent="0.25">
      <c r="A55" s="254" t="s">
        <v>246</v>
      </c>
      <c r="B55" s="255"/>
      <c r="C55" s="136" t="s">
        <v>176</v>
      </c>
      <c r="D55" s="159"/>
      <c r="E55" s="256"/>
      <c r="F55" s="134"/>
      <c r="G55" s="648">
        <f>[1]LocalFdsAdj!D26</f>
        <v>0</v>
      </c>
      <c r="H55" s="649"/>
      <c r="I55" s="649"/>
      <c r="J55" s="134"/>
      <c r="K55" s="650">
        <f>E55-G55</f>
        <v>0</v>
      </c>
      <c r="L55" s="651"/>
      <c r="M55" s="651"/>
      <c r="N55" s="138"/>
      <c r="O55" s="138"/>
      <c r="P55" s="107"/>
      <c r="Q55" s="107"/>
      <c r="R55" s="107"/>
      <c r="S55" s="402"/>
      <c r="T55" s="402"/>
      <c r="U55" s="402"/>
      <c r="V55" s="402"/>
      <c r="W55" s="402"/>
      <c r="X55" s="402"/>
      <c r="Y55" s="402"/>
      <c r="Z55" s="402"/>
    </row>
    <row r="56" spans="1:26" ht="23.25" x14ac:dyDescent="0.25">
      <c r="A56" s="237" t="s">
        <v>247</v>
      </c>
      <c r="B56" s="250"/>
      <c r="C56" s="239" t="s">
        <v>176</v>
      </c>
      <c r="D56" s="159"/>
      <c r="E56" s="243"/>
      <c r="F56" s="134"/>
      <c r="G56" s="652"/>
      <c r="H56" s="653"/>
      <c r="I56" s="653"/>
      <c r="J56" s="134"/>
      <c r="K56" s="650" t="str">
        <f>IF(E56="","",E56-G56)</f>
        <v/>
      </c>
      <c r="L56" s="651"/>
      <c r="M56" s="651"/>
      <c r="N56" s="138"/>
      <c r="O56" s="257"/>
      <c r="P56" s="107"/>
      <c r="Q56" s="107"/>
      <c r="R56" s="107"/>
      <c r="S56" s="402"/>
      <c r="T56" s="402"/>
      <c r="U56" s="402"/>
      <c r="V56" s="402"/>
      <c r="W56" s="402"/>
      <c r="X56" s="402"/>
      <c r="Y56" s="402"/>
      <c r="Z56" s="402"/>
    </row>
    <row r="57" spans="1:26" x14ac:dyDescent="0.25">
      <c r="A57" s="140"/>
      <c r="B57" s="112"/>
      <c r="C57" s="112"/>
      <c r="D57" s="112"/>
      <c r="E57" s="134"/>
      <c r="F57" s="134"/>
      <c r="G57" s="141"/>
      <c r="H57" s="142"/>
      <c r="I57" s="142"/>
      <c r="J57" s="134"/>
      <c r="K57" s="654">
        <f>SUM(K51:M54)+SUM(K56:M56)</f>
        <v>0</v>
      </c>
      <c r="L57" s="655"/>
      <c r="M57" s="656"/>
      <c r="N57" s="135"/>
      <c r="O57" s="645">
        <f>K57/K61</f>
        <v>0</v>
      </c>
      <c r="P57" s="637">
        <f>O57</f>
        <v>0</v>
      </c>
      <c r="Q57" s="107"/>
      <c r="R57" s="107"/>
      <c r="S57" s="402"/>
      <c r="T57" s="402"/>
      <c r="U57" s="402"/>
      <c r="V57" s="402"/>
      <c r="W57" s="402"/>
      <c r="X57" s="402"/>
      <c r="Y57" s="402"/>
      <c r="Z57" s="402"/>
    </row>
    <row r="58" spans="1:26" x14ac:dyDescent="0.25">
      <c r="A58" s="140"/>
      <c r="B58" s="112"/>
      <c r="C58" s="112"/>
      <c r="D58" s="112"/>
      <c r="E58" s="134"/>
      <c r="F58" s="134"/>
      <c r="G58" s="143"/>
      <c r="H58" s="142"/>
      <c r="I58" s="144" t="s">
        <v>248</v>
      </c>
      <c r="J58" s="134"/>
      <c r="K58" s="639">
        <f>SUM(K51:M56)</f>
        <v>0</v>
      </c>
      <c r="L58" s="640"/>
      <c r="M58" s="641"/>
      <c r="N58" s="135"/>
      <c r="O58" s="646"/>
      <c r="P58" s="638"/>
      <c r="Q58" s="107"/>
      <c r="R58" s="258"/>
      <c r="S58" s="402"/>
      <c r="T58" s="402"/>
      <c r="U58" s="402"/>
      <c r="V58" s="499"/>
      <c r="W58" s="402"/>
      <c r="X58" s="402"/>
      <c r="Y58" s="402"/>
      <c r="Z58" s="402"/>
    </row>
    <row r="59" spans="1:26" x14ac:dyDescent="0.25">
      <c r="A59" s="129"/>
      <c r="B59" s="107"/>
      <c r="C59" s="112"/>
      <c r="D59" s="112"/>
      <c r="E59" s="107"/>
      <c r="F59" s="112"/>
      <c r="G59" s="144"/>
      <c r="H59" s="107"/>
      <c r="I59" s="107"/>
      <c r="J59" s="112"/>
      <c r="K59" s="160"/>
      <c r="L59" s="161"/>
      <c r="M59" s="161"/>
      <c r="N59" s="162"/>
      <c r="O59" s="162"/>
      <c r="P59" s="107"/>
      <c r="Q59" s="107"/>
      <c r="R59" s="107"/>
      <c r="S59" s="402"/>
      <c r="T59" s="402"/>
      <c r="U59" s="402"/>
      <c r="V59" s="402"/>
      <c r="W59" s="402"/>
      <c r="X59" s="402"/>
      <c r="Y59" s="402"/>
      <c r="Z59" s="402"/>
    </row>
    <row r="60" spans="1:26" x14ac:dyDescent="0.25">
      <c r="A60" s="140"/>
      <c r="B60" s="112"/>
      <c r="C60" s="112"/>
      <c r="D60" s="112"/>
      <c r="E60" s="112"/>
      <c r="F60" s="112"/>
      <c r="G60" s="141"/>
      <c r="H60" s="107"/>
      <c r="I60" s="107"/>
      <c r="J60" s="112"/>
      <c r="K60" s="160"/>
      <c r="L60" s="161"/>
      <c r="M60" s="161"/>
      <c r="N60" s="162"/>
      <c r="O60" s="162"/>
      <c r="P60" s="107"/>
      <c r="Q60" s="107"/>
      <c r="R60" s="107"/>
      <c r="S60" s="402"/>
      <c r="T60" s="402"/>
      <c r="U60" s="402"/>
      <c r="V60" s="402"/>
      <c r="W60" s="402"/>
      <c r="X60" s="402"/>
      <c r="Y60" s="402"/>
      <c r="Z60" s="402"/>
    </row>
    <row r="61" spans="1:26" x14ac:dyDescent="0.25">
      <c r="A61" s="140"/>
      <c r="B61" s="112"/>
      <c r="C61" s="112"/>
      <c r="D61" s="112"/>
      <c r="E61" s="112"/>
      <c r="F61" s="112"/>
      <c r="G61" s="141"/>
      <c r="H61" s="107"/>
      <c r="I61" s="107"/>
      <c r="J61" s="112"/>
      <c r="K61" s="642">
        <f>K57+K44+K33+K20</f>
        <v>14392703.960000001</v>
      </c>
      <c r="L61" s="643"/>
      <c r="M61" s="644"/>
      <c r="N61" s="138"/>
      <c r="O61" s="645">
        <f>O57+O20+O33+O44</f>
        <v>0.99999999999999989</v>
      </c>
      <c r="P61" s="637">
        <f>O61</f>
        <v>0.99999999999999989</v>
      </c>
      <c r="Q61" s="107"/>
      <c r="R61" s="107"/>
      <c r="S61" s="402"/>
      <c r="T61" s="402"/>
      <c r="U61" s="402"/>
      <c r="V61" s="402"/>
      <c r="W61" s="402"/>
      <c r="X61" s="402"/>
      <c r="Y61" s="402"/>
      <c r="Z61" s="402"/>
    </row>
    <row r="62" spans="1:26" x14ac:dyDescent="0.25">
      <c r="A62" s="140"/>
      <c r="B62" s="112"/>
      <c r="C62" s="112"/>
      <c r="D62" s="112"/>
      <c r="E62" s="112"/>
      <c r="F62" s="112"/>
      <c r="H62" s="107"/>
      <c r="I62" s="144" t="s">
        <v>180</v>
      </c>
      <c r="J62" s="112"/>
      <c r="K62" s="647">
        <f>K20+K34+K44+K58</f>
        <v>14392703.960000001</v>
      </c>
      <c r="L62" s="640"/>
      <c r="M62" s="641"/>
      <c r="N62" s="135"/>
      <c r="O62" s="646"/>
      <c r="P62" s="638"/>
      <c r="Q62" s="107"/>
      <c r="R62" s="107"/>
      <c r="S62" s="402"/>
      <c r="T62" s="402"/>
      <c r="U62" s="402"/>
      <c r="V62" s="402"/>
      <c r="W62" s="402"/>
      <c r="X62" s="402"/>
      <c r="Y62" s="402"/>
      <c r="Z62" s="402"/>
    </row>
    <row r="63" spans="1:26" x14ac:dyDescent="0.25">
      <c r="A63" s="140"/>
      <c r="B63" s="112"/>
      <c r="C63" s="112"/>
      <c r="D63" s="112"/>
      <c r="E63" s="112"/>
      <c r="F63" s="112"/>
      <c r="H63" s="107"/>
      <c r="I63" s="144"/>
      <c r="J63" s="112"/>
      <c r="K63" s="631"/>
      <c r="L63" s="631"/>
      <c r="M63" s="631"/>
      <c r="N63" s="135"/>
      <c r="O63" s="163"/>
      <c r="P63" s="107"/>
      <c r="Q63" s="107"/>
      <c r="R63" s="107"/>
      <c r="S63" s="402"/>
      <c r="T63" s="402"/>
      <c r="U63" s="402"/>
      <c r="V63" s="402"/>
      <c r="W63" s="402"/>
      <c r="X63" s="402"/>
      <c r="Y63" s="402"/>
      <c r="Z63" s="402"/>
    </row>
    <row r="64" spans="1:26" x14ac:dyDescent="0.25">
      <c r="A64" s="107"/>
      <c r="B64" s="107"/>
      <c r="C64" s="107"/>
      <c r="D64" s="107"/>
      <c r="E64" s="107"/>
      <c r="F64" s="107"/>
      <c r="G64" s="107"/>
      <c r="H64" s="107"/>
      <c r="I64" s="107"/>
      <c r="J64" s="107"/>
      <c r="K64" s="111"/>
      <c r="L64" s="107"/>
      <c r="M64" s="107"/>
      <c r="N64" s="111"/>
      <c r="O64" s="111"/>
      <c r="P64" s="107"/>
      <c r="Q64" s="107"/>
      <c r="R64" s="107"/>
      <c r="S64" s="402"/>
      <c r="T64" s="402"/>
      <c r="U64" s="402"/>
      <c r="V64" s="402"/>
      <c r="W64" s="402"/>
      <c r="X64" s="402"/>
      <c r="Y64" s="402"/>
      <c r="Z64" s="402"/>
    </row>
    <row r="65" spans="1:26" x14ac:dyDescent="0.25">
      <c r="A65" s="164" t="s">
        <v>181</v>
      </c>
      <c r="B65" s="153"/>
      <c r="C65" s="153"/>
      <c r="D65" s="153"/>
      <c r="E65" s="632"/>
      <c r="F65" s="633"/>
      <c r="G65" s="633"/>
      <c r="H65" s="633"/>
      <c r="I65" s="633"/>
      <c r="J65" s="633"/>
      <c r="K65" s="633"/>
      <c r="L65" s="633"/>
      <c r="M65" s="633"/>
      <c r="N65" s="633"/>
      <c r="O65" s="633"/>
      <c r="P65" s="634"/>
      <c r="Q65" s="107"/>
      <c r="R65" s="107"/>
      <c r="S65" s="402"/>
      <c r="T65" s="402"/>
      <c r="U65" s="402"/>
      <c r="V65" s="402"/>
      <c r="W65" s="402"/>
      <c r="X65" s="402"/>
      <c r="Y65" s="402"/>
      <c r="Z65" s="402"/>
    </row>
    <row r="66" spans="1:26" x14ac:dyDescent="0.25">
      <c r="A66" s="633"/>
      <c r="B66" s="634"/>
      <c r="C66" s="634"/>
      <c r="D66" s="634"/>
      <c r="E66" s="634"/>
      <c r="F66" s="634"/>
      <c r="G66" s="634"/>
      <c r="H66" s="634"/>
      <c r="I66" s="634"/>
      <c r="J66" s="634"/>
      <c r="K66" s="634"/>
      <c r="L66" s="634"/>
      <c r="M66" s="634"/>
      <c r="N66" s="634"/>
      <c r="O66" s="634"/>
      <c r="P66" s="634"/>
      <c r="Q66" s="107"/>
      <c r="R66" s="107"/>
      <c r="S66" s="402"/>
      <c r="T66" s="402"/>
      <c r="U66" s="402"/>
      <c r="V66" s="402"/>
      <c r="W66" s="402"/>
      <c r="X66" s="402"/>
      <c r="Y66" s="402"/>
      <c r="Z66" s="402"/>
    </row>
    <row r="67" spans="1:26" x14ac:dyDescent="0.25">
      <c r="A67" s="635"/>
      <c r="B67" s="630"/>
      <c r="C67" s="630"/>
      <c r="D67" s="630"/>
      <c r="E67" s="630"/>
      <c r="F67" s="630"/>
      <c r="G67" s="630"/>
      <c r="H67" s="630"/>
      <c r="I67" s="630"/>
      <c r="J67" s="630"/>
      <c r="K67" s="630"/>
      <c r="L67" s="630"/>
      <c r="M67" s="630"/>
      <c r="N67" s="630"/>
      <c r="O67" s="630"/>
      <c r="P67" s="630"/>
      <c r="Q67" s="107"/>
      <c r="R67" s="107"/>
      <c r="S67" s="402"/>
      <c r="T67" s="402"/>
      <c r="U67" s="402"/>
      <c r="V67" s="402"/>
      <c r="W67" s="402"/>
      <c r="X67" s="402"/>
      <c r="Y67" s="402"/>
      <c r="Z67" s="402"/>
    </row>
    <row r="68" spans="1:26" x14ac:dyDescent="0.25">
      <c r="A68" s="636"/>
      <c r="B68" s="630"/>
      <c r="C68" s="630"/>
      <c r="D68" s="630"/>
      <c r="E68" s="630"/>
      <c r="F68" s="630"/>
      <c r="G68" s="630"/>
      <c r="H68" s="630"/>
      <c r="I68" s="630"/>
      <c r="J68" s="630"/>
      <c r="K68" s="630"/>
      <c r="L68" s="630"/>
      <c r="M68" s="630"/>
      <c r="N68" s="630"/>
      <c r="O68" s="630"/>
      <c r="P68" s="630"/>
      <c r="Q68" s="107"/>
      <c r="R68" s="107"/>
      <c r="S68" s="402"/>
      <c r="T68" s="402"/>
      <c r="U68" s="402"/>
      <c r="V68" s="402"/>
      <c r="W68" s="402"/>
      <c r="X68" s="402"/>
      <c r="Y68" s="402"/>
      <c r="Z68" s="402"/>
    </row>
    <row r="69" spans="1:26" x14ac:dyDescent="0.25">
      <c r="A69" s="629"/>
      <c r="B69" s="630"/>
      <c r="C69" s="630"/>
      <c r="D69" s="630"/>
      <c r="E69" s="630"/>
      <c r="F69" s="630"/>
      <c r="G69" s="630"/>
      <c r="H69" s="630"/>
      <c r="I69" s="630"/>
      <c r="J69" s="630"/>
      <c r="K69" s="630"/>
      <c r="L69" s="630"/>
      <c r="M69" s="630"/>
      <c r="N69" s="630"/>
      <c r="O69" s="630"/>
      <c r="P69" s="630"/>
      <c r="Q69" s="107"/>
      <c r="R69" s="107"/>
      <c r="S69" s="402"/>
      <c r="T69" s="402"/>
      <c r="U69" s="402"/>
      <c r="V69" s="402"/>
      <c r="W69" s="402"/>
      <c r="X69" s="402"/>
      <c r="Y69" s="402"/>
      <c r="Z69" s="402"/>
    </row>
    <row r="70" spans="1:26" x14ac:dyDescent="0.25">
      <c r="A70" s="629"/>
      <c r="B70" s="630"/>
      <c r="C70" s="630"/>
      <c r="D70" s="630"/>
      <c r="E70" s="630"/>
      <c r="F70" s="630"/>
      <c r="G70" s="630"/>
      <c r="H70" s="630"/>
      <c r="I70" s="630"/>
      <c r="J70" s="630"/>
      <c r="K70" s="630"/>
      <c r="L70" s="630"/>
      <c r="M70" s="630"/>
      <c r="N70" s="630"/>
      <c r="O70" s="630"/>
      <c r="P70" s="630"/>
      <c r="Q70" s="107"/>
      <c r="R70" s="107"/>
      <c r="S70" s="402"/>
      <c r="T70" s="402"/>
      <c r="U70" s="402"/>
      <c r="V70" s="402"/>
      <c r="W70" s="402"/>
      <c r="X70" s="402"/>
      <c r="Y70" s="402"/>
      <c r="Z70" s="402"/>
    </row>
    <row r="71" spans="1:26" x14ac:dyDescent="0.25">
      <c r="A71" s="157"/>
      <c r="B71" s="157"/>
      <c r="C71" s="157"/>
      <c r="D71" s="157"/>
      <c r="E71" s="157"/>
      <c r="F71" s="157"/>
      <c r="G71" s="157"/>
      <c r="H71" s="155"/>
      <c r="I71" s="155"/>
      <c r="J71" s="157"/>
      <c r="K71" s="157"/>
      <c r="L71" s="155"/>
      <c r="M71" s="155"/>
      <c r="N71" s="157"/>
      <c r="O71" s="157"/>
      <c r="P71" s="107"/>
      <c r="Q71" s="107"/>
      <c r="R71" s="107"/>
      <c r="S71" s="402"/>
      <c r="T71" s="402"/>
      <c r="U71" s="402"/>
      <c r="V71" s="402"/>
      <c r="W71" s="402"/>
      <c r="X71" s="402"/>
      <c r="Y71" s="402"/>
      <c r="Z71" s="402"/>
    </row>
    <row r="72" spans="1:26" x14ac:dyDescent="0.25">
      <c r="A72" s="165" t="s">
        <v>182</v>
      </c>
      <c r="B72" s="107"/>
      <c r="C72" s="107"/>
      <c r="D72" s="107"/>
      <c r="E72" s="107"/>
      <c r="F72" s="112"/>
      <c r="G72" s="107"/>
      <c r="H72" s="107"/>
      <c r="I72" s="107"/>
      <c r="J72" s="112"/>
      <c r="K72" s="152"/>
      <c r="L72" s="107"/>
      <c r="M72" s="107"/>
      <c r="N72" s="135"/>
      <c r="O72" s="135"/>
      <c r="P72" s="107"/>
      <c r="Q72" s="107"/>
      <c r="R72" s="107"/>
      <c r="S72" s="402"/>
      <c r="T72" s="402"/>
      <c r="U72" s="402"/>
      <c r="V72" s="402"/>
      <c r="W72" s="402"/>
      <c r="X72" s="402"/>
      <c r="Y72" s="402"/>
      <c r="Z72" s="402"/>
    </row>
    <row r="73" spans="1:26" x14ac:dyDescent="0.25">
      <c r="A73" s="259" t="s">
        <v>183</v>
      </c>
      <c r="B73" s="107"/>
      <c r="C73" s="107"/>
      <c r="D73" s="107"/>
      <c r="E73" s="107"/>
      <c r="F73" s="112"/>
      <c r="G73" s="107"/>
      <c r="H73" s="107"/>
      <c r="I73" s="166"/>
      <c r="J73" s="112"/>
      <c r="K73" s="167"/>
      <c r="L73" s="107"/>
      <c r="M73" s="107"/>
      <c r="N73" s="167"/>
      <c r="O73" s="167"/>
      <c r="P73" s="107"/>
      <c r="Q73" s="107"/>
      <c r="R73" s="107"/>
      <c r="S73" s="402"/>
      <c r="T73" s="402"/>
      <c r="U73" s="402"/>
      <c r="V73" s="402"/>
      <c r="W73" s="402"/>
      <c r="X73" s="402"/>
      <c r="Y73" s="402"/>
      <c r="Z73" s="402"/>
    </row>
    <row r="74" spans="1:26" x14ac:dyDescent="0.25">
      <c r="A74" s="168" t="s">
        <v>184</v>
      </c>
      <c r="B74" s="130"/>
      <c r="C74" s="130"/>
      <c r="D74" s="130"/>
      <c r="E74" s="130"/>
      <c r="F74" s="130"/>
      <c r="G74" s="130"/>
      <c r="H74" s="130"/>
      <c r="I74" s="130"/>
      <c r="J74" s="130"/>
      <c r="K74" s="169"/>
      <c r="L74" s="130"/>
      <c r="M74" s="130"/>
      <c r="N74" s="169"/>
      <c r="O74" s="169"/>
      <c r="P74" s="130"/>
      <c r="Q74" s="107"/>
      <c r="R74" s="107"/>
      <c r="S74" s="402"/>
      <c r="T74" s="402"/>
      <c r="U74" s="402"/>
      <c r="V74" s="402"/>
      <c r="W74" s="402"/>
      <c r="X74" s="402"/>
      <c r="Y74" s="402"/>
      <c r="Z74" s="402"/>
    </row>
    <row r="75" spans="1:26" x14ac:dyDescent="0.25">
      <c r="A75" s="260"/>
      <c r="B75" s="107"/>
      <c r="C75" s="107"/>
      <c r="D75" s="107"/>
      <c r="E75" s="107"/>
      <c r="F75" s="107"/>
      <c r="G75" s="107"/>
      <c r="H75" s="107"/>
      <c r="I75" s="107"/>
      <c r="J75" s="107"/>
      <c r="K75" s="261"/>
      <c r="L75" s="261"/>
      <c r="M75" s="261"/>
      <c r="N75" s="262"/>
      <c r="O75" s="262"/>
      <c r="P75" s="107"/>
      <c r="Q75" s="107"/>
      <c r="R75" s="107"/>
      <c r="S75" s="402"/>
      <c r="T75" s="402"/>
      <c r="U75" s="402"/>
      <c r="V75" s="402"/>
      <c r="W75" s="402"/>
      <c r="X75" s="402"/>
      <c r="Y75" s="402"/>
      <c r="Z75" s="402"/>
    </row>
    <row r="76" spans="1:26" x14ac:dyDescent="0.25">
      <c r="A76" s="107"/>
      <c r="B76" s="107"/>
      <c r="C76" s="107"/>
      <c r="D76" s="107"/>
      <c r="E76" s="107"/>
      <c r="F76" s="107"/>
      <c r="G76" s="107"/>
      <c r="H76" s="107"/>
      <c r="I76" s="107"/>
      <c r="J76" s="107"/>
      <c r="K76" s="107"/>
      <c r="L76" s="107"/>
      <c r="M76" s="107"/>
      <c r="N76" s="107"/>
      <c r="O76" s="107"/>
      <c r="P76" s="107"/>
      <c r="S76" s="402"/>
      <c r="T76" s="402"/>
      <c r="U76" s="402"/>
      <c r="V76" s="402"/>
      <c r="W76" s="402"/>
      <c r="X76" s="402"/>
      <c r="Y76" s="402"/>
      <c r="Z76" s="402"/>
    </row>
  </sheetData>
  <mergeCells count="100">
    <mergeCell ref="A2:O2"/>
    <mergeCell ref="A3:G3"/>
    <mergeCell ref="I3:K3"/>
    <mergeCell ref="A6:J6"/>
    <mergeCell ref="K6:M6"/>
    <mergeCell ref="N6:P6"/>
    <mergeCell ref="A10:C10"/>
    <mergeCell ref="G10:I10"/>
    <mergeCell ref="K10:M10"/>
    <mergeCell ref="A11:C13"/>
    <mergeCell ref="E11:E13"/>
    <mergeCell ref="G11:I13"/>
    <mergeCell ref="K11:M13"/>
    <mergeCell ref="O20:O21"/>
    <mergeCell ref="O11:P13"/>
    <mergeCell ref="G15:I15"/>
    <mergeCell ref="K15:M15"/>
    <mergeCell ref="G16:I16"/>
    <mergeCell ref="K16:M16"/>
    <mergeCell ref="G17:I17"/>
    <mergeCell ref="K17:M17"/>
    <mergeCell ref="G18:I18"/>
    <mergeCell ref="K18:M18"/>
    <mergeCell ref="G19:I19"/>
    <mergeCell ref="K19:M19"/>
    <mergeCell ref="K20:M21"/>
    <mergeCell ref="G29:I29"/>
    <mergeCell ref="K29:M29"/>
    <mergeCell ref="A23:C23"/>
    <mergeCell ref="G23:I23"/>
    <mergeCell ref="K23:M23"/>
    <mergeCell ref="A24:C26"/>
    <mergeCell ref="E24:E26"/>
    <mergeCell ref="G24:I26"/>
    <mergeCell ref="K24:M26"/>
    <mergeCell ref="O24:P26"/>
    <mergeCell ref="G27:I27"/>
    <mergeCell ref="K27:M27"/>
    <mergeCell ref="G28:I28"/>
    <mergeCell ref="K28:M28"/>
    <mergeCell ref="A38:C38"/>
    <mergeCell ref="G38:I38"/>
    <mergeCell ref="K38:M38"/>
    <mergeCell ref="G30:I30"/>
    <mergeCell ref="K30:M30"/>
    <mergeCell ref="G31:I31"/>
    <mergeCell ref="K31:M31"/>
    <mergeCell ref="G32:I32"/>
    <mergeCell ref="K32:M32"/>
    <mergeCell ref="G42:I42"/>
    <mergeCell ref="K42:M42"/>
    <mergeCell ref="K33:M33"/>
    <mergeCell ref="O33:O34"/>
    <mergeCell ref="K34:M34"/>
    <mergeCell ref="A39:C41"/>
    <mergeCell ref="E39:E41"/>
    <mergeCell ref="G39:I41"/>
    <mergeCell ref="K39:M41"/>
    <mergeCell ref="O39:P41"/>
    <mergeCell ref="O44:O45"/>
    <mergeCell ref="P44:P45"/>
    <mergeCell ref="A47:C47"/>
    <mergeCell ref="G47:I47"/>
    <mergeCell ref="K47:M47"/>
    <mergeCell ref="G51:I51"/>
    <mergeCell ref="K51:M51"/>
    <mergeCell ref="G43:I43"/>
    <mergeCell ref="K43:M43"/>
    <mergeCell ref="K44:M45"/>
    <mergeCell ref="A48:C50"/>
    <mergeCell ref="E48:E50"/>
    <mergeCell ref="G48:I50"/>
    <mergeCell ref="K48:M50"/>
    <mergeCell ref="O48:P50"/>
    <mergeCell ref="K55:M55"/>
    <mergeCell ref="G56:I56"/>
    <mergeCell ref="K56:M56"/>
    <mergeCell ref="K57:M57"/>
    <mergeCell ref="G52:I52"/>
    <mergeCell ref="K52:M52"/>
    <mergeCell ref="G53:I53"/>
    <mergeCell ref="K53:M53"/>
    <mergeCell ref="G54:I54"/>
    <mergeCell ref="K54:M54"/>
    <mergeCell ref="S1:Z6"/>
    <mergeCell ref="A70:P70"/>
    <mergeCell ref="K63:M63"/>
    <mergeCell ref="E65:P65"/>
    <mergeCell ref="A66:P66"/>
    <mergeCell ref="A67:P67"/>
    <mergeCell ref="A68:P68"/>
    <mergeCell ref="A69:P69"/>
    <mergeCell ref="P57:P58"/>
    <mergeCell ref="K58:M58"/>
    <mergeCell ref="K61:M61"/>
    <mergeCell ref="O61:O62"/>
    <mergeCell ref="P61:P62"/>
    <mergeCell ref="K62:M62"/>
    <mergeCell ref="O57:O58"/>
    <mergeCell ref="G55:I5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21"/>
  <sheetViews>
    <sheetView workbookViewId="0">
      <pane xSplit="13" ySplit="21" topLeftCell="N70" activePane="bottomRight" state="frozen"/>
      <selection activeCell="E15" sqref="E15:E19"/>
      <selection pane="topRight" activeCell="E15" sqref="E15:E19"/>
      <selection pane="bottomLeft" activeCell="E15" sqref="E15:E19"/>
      <selection pane="bottomRight" activeCell="K27" sqref="K27"/>
    </sheetView>
  </sheetViews>
  <sheetFormatPr defaultRowHeight="15" x14ac:dyDescent="0.25"/>
  <cols>
    <col min="1" max="1" width="13.42578125" style="106" customWidth="1"/>
    <col min="2" max="2" width="5.42578125" style="106" customWidth="1"/>
    <col min="3" max="3" width="1.42578125" style="106" customWidth="1"/>
    <col min="4" max="4" width="1.7109375" style="106" customWidth="1"/>
    <col min="5" max="5" width="20.7109375" style="106" customWidth="1"/>
    <col min="6" max="6" width="1.7109375" style="106" customWidth="1"/>
    <col min="7" max="7" width="20.7109375" style="106" customWidth="1"/>
    <col min="8" max="8" width="1.7109375" style="106" customWidth="1"/>
    <col min="9" max="9" width="20.7109375" style="106" customWidth="1"/>
    <col min="10" max="10" width="1.7109375" style="106" customWidth="1"/>
    <col min="11" max="11" width="20.7109375" style="106" customWidth="1"/>
    <col min="12" max="12" width="1.7109375" style="106" customWidth="1"/>
    <col min="13" max="13" width="20.7109375" style="106" customWidth="1"/>
  </cols>
  <sheetData>
    <row r="1" spans="1:14" ht="15.75" x14ac:dyDescent="0.25">
      <c r="A1" s="263"/>
      <c r="B1" s="105"/>
      <c r="C1" s="105"/>
      <c r="D1" s="105"/>
      <c r="E1" s="105"/>
      <c r="F1" s="105"/>
      <c r="G1" s="105"/>
      <c r="H1" s="105"/>
      <c r="I1" s="105"/>
      <c r="J1" s="105"/>
      <c r="K1" s="105"/>
      <c r="L1" s="105"/>
      <c r="M1" s="105"/>
      <c r="N1" s="106"/>
    </row>
    <row r="2" spans="1:14" ht="16.5" x14ac:dyDescent="0.3">
      <c r="A2" s="755" t="s">
        <v>185</v>
      </c>
      <c r="B2" s="756"/>
      <c r="C2" s="756"/>
      <c r="D2" s="756"/>
      <c r="E2" s="756"/>
      <c r="F2" s="756"/>
      <c r="G2" s="756"/>
      <c r="H2" s="756"/>
      <c r="I2" s="756"/>
      <c r="J2" s="756"/>
      <c r="K2" s="756"/>
      <c r="L2" s="756"/>
      <c r="M2" s="756"/>
      <c r="N2" s="264"/>
    </row>
    <row r="3" spans="1:14" ht="15.75" x14ac:dyDescent="0.25">
      <c r="A3" s="757"/>
      <c r="B3" s="758"/>
      <c r="C3" s="758"/>
      <c r="D3" s="758"/>
      <c r="E3" s="758"/>
      <c r="F3" s="758"/>
      <c r="G3" s="758"/>
      <c r="H3" s="758"/>
      <c r="I3" s="758"/>
      <c r="J3" s="758"/>
      <c r="K3" s="758"/>
      <c r="L3" s="758"/>
      <c r="M3" s="758"/>
      <c r="N3" s="106"/>
    </row>
    <row r="4" spans="1:14" x14ac:dyDescent="0.25">
      <c r="A4" s="170" t="s">
        <v>186</v>
      </c>
      <c r="B4" s="171"/>
      <c r="C4" s="171"/>
      <c r="D4" s="172"/>
      <c r="E4" s="173"/>
      <c r="F4" s="172"/>
      <c r="G4" s="172"/>
      <c r="H4" s="172"/>
      <c r="I4" s="172"/>
      <c r="J4" s="172"/>
      <c r="K4" s="172"/>
      <c r="L4" s="173"/>
      <c r="M4" s="172"/>
      <c r="N4" s="106"/>
    </row>
    <row r="5" spans="1:14" ht="15.75" thickBot="1" x14ac:dyDescent="0.3">
      <c r="A5" s="743" t="s">
        <v>161</v>
      </c>
      <c r="B5" s="744"/>
      <c r="C5" s="745"/>
      <c r="D5" s="128"/>
      <c r="E5" s="174" t="s">
        <v>162</v>
      </c>
      <c r="F5" s="128"/>
      <c r="G5" s="174" t="s">
        <v>163</v>
      </c>
      <c r="H5" s="128"/>
      <c r="I5" s="174" t="s">
        <v>164</v>
      </c>
      <c r="J5" s="128"/>
      <c r="K5" s="174" t="s">
        <v>165</v>
      </c>
      <c r="L5" s="175"/>
      <c r="M5" s="174" t="s">
        <v>187</v>
      </c>
      <c r="N5" s="106"/>
    </row>
    <row r="6" spans="1:14" ht="15.75" customHeight="1" thickTop="1" x14ac:dyDescent="0.25">
      <c r="A6" s="657" t="s">
        <v>188</v>
      </c>
      <c r="B6" s="712"/>
      <c r="C6" s="746"/>
      <c r="D6" s="128"/>
      <c r="E6" s="666" t="s">
        <v>189</v>
      </c>
      <c r="F6" s="126" t="s">
        <v>168</v>
      </c>
      <c r="G6" s="734" t="s">
        <v>190</v>
      </c>
      <c r="H6" s="126" t="s">
        <v>170</v>
      </c>
      <c r="I6" s="734" t="s">
        <v>191</v>
      </c>
      <c r="J6" s="126" t="s">
        <v>168</v>
      </c>
      <c r="K6" s="734" t="s">
        <v>192</v>
      </c>
      <c r="L6" s="176" t="s">
        <v>170</v>
      </c>
      <c r="M6" s="734" t="s">
        <v>249</v>
      </c>
      <c r="N6" s="106"/>
    </row>
    <row r="7" spans="1:14" x14ac:dyDescent="0.25">
      <c r="A7" s="660"/>
      <c r="B7" s="661"/>
      <c r="C7" s="662"/>
      <c r="D7" s="128"/>
      <c r="E7" s="667"/>
      <c r="F7" s="126"/>
      <c r="G7" s="735"/>
      <c r="H7" s="126"/>
      <c r="I7" s="735"/>
      <c r="J7" s="126"/>
      <c r="K7" s="735"/>
      <c r="L7" s="176"/>
      <c r="M7" s="735"/>
      <c r="N7" s="106"/>
    </row>
    <row r="8" spans="1:14" ht="15.75" thickBot="1" x14ac:dyDescent="0.3">
      <c r="A8" s="663"/>
      <c r="B8" s="664"/>
      <c r="C8" s="665"/>
      <c r="D8" s="128"/>
      <c r="E8" s="668"/>
      <c r="F8" s="128"/>
      <c r="G8" s="736"/>
      <c r="H8" s="128"/>
      <c r="I8" s="736"/>
      <c r="J8" s="128"/>
      <c r="K8" s="736"/>
      <c r="L8" s="177"/>
      <c r="M8" s="736"/>
      <c r="N8" s="106"/>
    </row>
    <row r="9" spans="1:14" ht="15.75" thickTop="1" x14ac:dyDescent="0.25">
      <c r="A9" s="107"/>
      <c r="B9" s="107"/>
      <c r="C9" s="155"/>
      <c r="D9" s="107"/>
      <c r="E9" s="142"/>
      <c r="F9" s="107"/>
      <c r="G9" s="107"/>
      <c r="H9" s="107"/>
      <c r="I9" s="107"/>
      <c r="J9" s="107"/>
      <c r="K9" s="107"/>
      <c r="L9" s="142"/>
      <c r="M9" s="107"/>
      <c r="N9" s="106"/>
    </row>
    <row r="10" spans="1:14" ht="23.25" x14ac:dyDescent="0.25">
      <c r="A10" s="237" t="s">
        <v>250</v>
      </c>
      <c r="B10" s="265">
        <v>1</v>
      </c>
      <c r="C10" s="239" t="s">
        <v>176</v>
      </c>
      <c r="D10" s="140"/>
      <c r="E10" s="266">
        <v>776006.77</v>
      </c>
      <c r="F10" s="178"/>
      <c r="G10" s="266">
        <v>0</v>
      </c>
      <c r="H10" s="178"/>
      <c r="I10" s="267">
        <v>776006.77</v>
      </c>
      <c r="J10" s="178"/>
      <c r="K10" s="267">
        <v>772432.8</v>
      </c>
      <c r="L10" s="178"/>
      <c r="M10" s="267">
        <f>I10-K10</f>
        <v>3573.9699999999721</v>
      </c>
      <c r="N10" s="106"/>
    </row>
    <row r="11" spans="1:14" ht="23.25" x14ac:dyDescent="0.25">
      <c r="A11" s="237" t="s">
        <v>251</v>
      </c>
      <c r="B11" s="250">
        <v>242</v>
      </c>
      <c r="C11" s="239" t="s">
        <v>176</v>
      </c>
      <c r="D11" s="140"/>
      <c r="E11" s="266">
        <v>180210.88</v>
      </c>
      <c r="F11" s="178"/>
      <c r="G11" s="266">
        <v>0</v>
      </c>
      <c r="H11" s="178"/>
      <c r="I11" s="267">
        <v>180210.88</v>
      </c>
      <c r="J11" s="178"/>
      <c r="K11" s="267">
        <v>183784.85</v>
      </c>
      <c r="L11" s="178"/>
      <c r="M11" s="267">
        <f>I11-K11</f>
        <v>-3573.9700000000012</v>
      </c>
      <c r="N11" s="106"/>
    </row>
    <row r="12" spans="1:14" ht="23.25" x14ac:dyDescent="0.25">
      <c r="A12" s="237" t="s">
        <v>252</v>
      </c>
      <c r="B12" s="250"/>
      <c r="C12" s="239" t="s">
        <v>176</v>
      </c>
      <c r="D12" s="140"/>
      <c r="E12" s="266">
        <v>0</v>
      </c>
      <c r="F12" s="179"/>
      <c r="G12" s="266">
        <v>0</v>
      </c>
      <c r="H12" s="178"/>
      <c r="I12" s="267">
        <v>0</v>
      </c>
      <c r="J12" s="178"/>
      <c r="K12" s="267">
        <v>0</v>
      </c>
      <c r="L12" s="178"/>
      <c r="M12" s="267">
        <f>I12-K12</f>
        <v>0</v>
      </c>
      <c r="N12" s="106"/>
    </row>
    <row r="13" spans="1:14" ht="23.25" x14ac:dyDescent="0.25">
      <c r="A13" s="237" t="s">
        <v>253</v>
      </c>
      <c r="B13" s="250" t="s">
        <v>254</v>
      </c>
      <c r="C13" s="239" t="s">
        <v>176</v>
      </c>
      <c r="D13" s="140"/>
      <c r="E13" s="268">
        <v>0</v>
      </c>
      <c r="F13" s="178"/>
      <c r="G13" s="268">
        <v>0</v>
      </c>
      <c r="H13" s="178"/>
      <c r="I13" s="269">
        <v>0</v>
      </c>
      <c r="J13" s="178"/>
      <c r="K13" s="456">
        <v>0</v>
      </c>
      <c r="L13" s="178"/>
      <c r="M13" s="456">
        <f>I13-K13</f>
        <v>0</v>
      </c>
      <c r="N13" s="106"/>
    </row>
    <row r="14" spans="1:14" x14ac:dyDescent="0.25">
      <c r="A14" s="159"/>
      <c r="B14" s="180"/>
      <c r="C14" s="159"/>
      <c r="D14" s="179"/>
      <c r="E14" s="181"/>
      <c r="F14" s="178"/>
      <c r="G14" s="181"/>
      <c r="H14" s="179"/>
      <c r="I14" s="181"/>
      <c r="J14" s="179"/>
      <c r="K14" s="182"/>
      <c r="L14" s="179"/>
      <c r="M14" s="181"/>
      <c r="N14" s="106"/>
    </row>
    <row r="15" spans="1:14" x14ac:dyDescent="0.25">
      <c r="A15" s="159"/>
      <c r="B15" s="159"/>
      <c r="C15" s="159"/>
      <c r="D15" s="159"/>
      <c r="E15" s="178"/>
      <c r="F15" s="178"/>
      <c r="G15" s="737" t="s">
        <v>195</v>
      </c>
      <c r="H15" s="178"/>
      <c r="I15" s="739">
        <f>SUM(I10:I13)</f>
        <v>956217.65</v>
      </c>
      <c r="J15" s="178"/>
      <c r="K15" s="739">
        <f>SUM(K10:K13)</f>
        <v>956217.65</v>
      </c>
      <c r="L15" s="178"/>
      <c r="M15" s="739">
        <f>SUM(M10:M13)</f>
        <v>-2.9103830456733704E-11</v>
      </c>
      <c r="N15" s="106"/>
    </row>
    <row r="16" spans="1:14" x14ac:dyDescent="0.25">
      <c r="A16" s="183"/>
      <c r="B16" s="159"/>
      <c r="C16" s="747"/>
      <c r="D16" s="748"/>
      <c r="E16" s="748"/>
      <c r="F16" s="748"/>
      <c r="G16" s="738"/>
      <c r="H16" s="178"/>
      <c r="I16" s="740"/>
      <c r="J16" s="178"/>
      <c r="K16" s="740"/>
      <c r="L16" s="178"/>
      <c r="M16" s="740"/>
      <c r="N16" s="106"/>
    </row>
    <row r="17" spans="1:14" x14ac:dyDescent="0.25">
      <c r="A17" s="172"/>
      <c r="B17" s="172"/>
      <c r="C17" s="172"/>
      <c r="D17" s="159"/>
      <c r="E17" s="173"/>
      <c r="F17" s="159"/>
      <c r="G17" s="173"/>
      <c r="H17" s="159"/>
      <c r="I17" s="173"/>
      <c r="J17" s="159"/>
      <c r="K17" s="173"/>
      <c r="L17" s="159"/>
      <c r="M17" s="173"/>
      <c r="N17" s="106"/>
    </row>
    <row r="18" spans="1:14" x14ac:dyDescent="0.25">
      <c r="A18" s="741"/>
      <c r="B18" s="742"/>
      <c r="C18" s="742"/>
      <c r="D18" s="742"/>
      <c r="E18" s="742"/>
      <c r="F18" s="159"/>
      <c r="G18" s="173"/>
      <c r="H18" s="159"/>
      <c r="I18" s="184"/>
      <c r="J18" s="159"/>
      <c r="K18" s="185" t="s">
        <v>196</v>
      </c>
      <c r="L18" s="159"/>
      <c r="M18" s="270"/>
      <c r="N18" s="106"/>
    </row>
    <row r="19" spans="1:14" x14ac:dyDescent="0.25">
      <c r="A19" s="172"/>
      <c r="B19" s="172"/>
      <c r="C19" s="172"/>
      <c r="D19" s="159"/>
      <c r="E19" s="173"/>
      <c r="F19" s="159"/>
      <c r="G19" s="173"/>
      <c r="H19" s="159"/>
      <c r="I19" s="173"/>
      <c r="J19" s="159"/>
      <c r="K19" s="173"/>
      <c r="L19" s="159"/>
      <c r="M19" s="173"/>
      <c r="N19" s="106"/>
    </row>
    <row r="20" spans="1:14" x14ac:dyDescent="0.25">
      <c r="A20" s="170" t="s">
        <v>197</v>
      </c>
      <c r="B20" s="171"/>
      <c r="C20" s="171"/>
      <c r="D20" s="159"/>
      <c r="E20" s="173"/>
      <c r="F20" s="159"/>
      <c r="G20" s="173"/>
      <c r="H20" s="159"/>
      <c r="I20" s="173"/>
      <c r="J20" s="159"/>
      <c r="K20" s="173"/>
      <c r="L20" s="159"/>
      <c r="M20" s="173"/>
      <c r="N20" s="106"/>
    </row>
    <row r="21" spans="1:14" ht="15.75" thickBot="1" x14ac:dyDescent="0.3">
      <c r="A21" s="743" t="s">
        <v>161</v>
      </c>
      <c r="B21" s="744"/>
      <c r="C21" s="745"/>
      <c r="D21" s="128"/>
      <c r="E21" s="174" t="s">
        <v>162</v>
      </c>
      <c r="F21" s="128"/>
      <c r="G21" s="174" t="s">
        <v>163</v>
      </c>
      <c r="H21" s="128"/>
      <c r="I21" s="174" t="s">
        <v>164</v>
      </c>
      <c r="J21" s="128"/>
      <c r="K21" s="174" t="s">
        <v>165</v>
      </c>
      <c r="L21" s="175"/>
      <c r="M21" s="174" t="s">
        <v>187</v>
      </c>
      <c r="N21" s="106"/>
    </row>
    <row r="22" spans="1:14" ht="15.75" customHeight="1" thickTop="1" x14ac:dyDescent="0.25">
      <c r="A22" s="657" t="s">
        <v>188</v>
      </c>
      <c r="B22" s="712"/>
      <c r="C22" s="746"/>
      <c r="D22" s="128"/>
      <c r="E22" s="666" t="s">
        <v>198</v>
      </c>
      <c r="F22" s="126" t="s">
        <v>168</v>
      </c>
      <c r="G22" s="734" t="s">
        <v>190</v>
      </c>
      <c r="H22" s="126" t="s">
        <v>170</v>
      </c>
      <c r="I22" s="734" t="s">
        <v>191</v>
      </c>
      <c r="J22" s="126" t="s">
        <v>168</v>
      </c>
      <c r="K22" s="734" t="s">
        <v>192</v>
      </c>
      <c r="L22" s="176" t="s">
        <v>170</v>
      </c>
      <c r="M22" s="734" t="s">
        <v>249</v>
      </c>
      <c r="N22" s="106"/>
    </row>
    <row r="23" spans="1:14" x14ac:dyDescent="0.25">
      <c r="A23" s="660"/>
      <c r="B23" s="661"/>
      <c r="C23" s="662"/>
      <c r="D23" s="128"/>
      <c r="E23" s="667"/>
      <c r="F23" s="126"/>
      <c r="G23" s="735"/>
      <c r="H23" s="126"/>
      <c r="I23" s="735"/>
      <c r="J23" s="126"/>
      <c r="K23" s="735"/>
      <c r="L23" s="176"/>
      <c r="M23" s="735"/>
      <c r="N23" s="106"/>
    </row>
    <row r="24" spans="1:14" ht="15.75" thickBot="1" x14ac:dyDescent="0.3">
      <c r="A24" s="663"/>
      <c r="B24" s="664"/>
      <c r="C24" s="665"/>
      <c r="D24" s="128"/>
      <c r="E24" s="668"/>
      <c r="F24" s="128"/>
      <c r="G24" s="736"/>
      <c r="H24" s="128"/>
      <c r="I24" s="736"/>
      <c r="J24" s="128"/>
      <c r="K24" s="736"/>
      <c r="L24" s="177"/>
      <c r="M24" s="736"/>
      <c r="N24" s="106"/>
    </row>
    <row r="25" spans="1:14" ht="15.75" thickTop="1" x14ac:dyDescent="0.25">
      <c r="A25" s="187"/>
      <c r="B25" s="187"/>
      <c r="C25" s="187"/>
      <c r="D25" s="188"/>
      <c r="E25" s="187"/>
      <c r="F25" s="188"/>
      <c r="G25" s="187"/>
      <c r="H25" s="188"/>
      <c r="I25" s="187"/>
      <c r="J25" s="188"/>
      <c r="K25" s="187"/>
      <c r="L25" s="175"/>
      <c r="M25" s="187"/>
      <c r="N25" s="112"/>
    </row>
    <row r="26" spans="1:14" ht="23.25" x14ac:dyDescent="0.25">
      <c r="A26" s="237" t="s">
        <v>255</v>
      </c>
      <c r="B26" s="265">
        <v>1</v>
      </c>
      <c r="C26" s="239" t="s">
        <v>176</v>
      </c>
      <c r="D26" s="159"/>
      <c r="E26" s="266">
        <v>1307321.77</v>
      </c>
      <c r="F26" s="178"/>
      <c r="G26" s="266">
        <v>0</v>
      </c>
      <c r="H26" s="178"/>
      <c r="I26" s="267">
        <v>1307321.77</v>
      </c>
      <c r="J26" s="178"/>
      <c r="K26" s="267">
        <v>1148588.55</v>
      </c>
      <c r="L26" s="178"/>
      <c r="M26" s="267">
        <f>I26-K26</f>
        <v>158733.21999999997</v>
      </c>
      <c r="N26" s="106"/>
    </row>
    <row r="27" spans="1:14" ht="23.25" x14ac:dyDescent="0.25">
      <c r="A27" s="237" t="s">
        <v>251</v>
      </c>
      <c r="B27" s="250">
        <v>242</v>
      </c>
      <c r="C27" s="239" t="s">
        <v>176</v>
      </c>
      <c r="D27" s="159"/>
      <c r="E27" s="266">
        <v>114550.33</v>
      </c>
      <c r="F27" s="178"/>
      <c r="G27" s="266">
        <v>0</v>
      </c>
      <c r="H27" s="178"/>
      <c r="I27" s="267">
        <v>114550.33</v>
      </c>
      <c r="J27" s="178"/>
      <c r="K27" s="267">
        <v>273283.55</v>
      </c>
      <c r="L27" s="178"/>
      <c r="M27" s="267">
        <f>I27-K27</f>
        <v>-158733.21999999997</v>
      </c>
      <c r="N27" s="106"/>
    </row>
    <row r="28" spans="1:14" ht="23.25" x14ac:dyDescent="0.25">
      <c r="A28" s="237" t="s">
        <v>356</v>
      </c>
      <c r="B28" s="250"/>
      <c r="C28" s="239" t="s">
        <v>176</v>
      </c>
      <c r="D28" s="159"/>
      <c r="E28" s="266">
        <v>0</v>
      </c>
      <c r="F28" s="178"/>
      <c r="G28" s="266">
        <v>0</v>
      </c>
      <c r="H28" s="178"/>
      <c r="I28" s="267">
        <v>0</v>
      </c>
      <c r="J28" s="178"/>
      <c r="K28" s="267">
        <v>0</v>
      </c>
      <c r="L28" s="178"/>
      <c r="M28" s="267">
        <f>I28-K28</f>
        <v>0</v>
      </c>
      <c r="N28" s="106"/>
    </row>
    <row r="29" spans="1:14" ht="23.25" x14ac:dyDescent="0.25">
      <c r="A29" s="237" t="s">
        <v>253</v>
      </c>
      <c r="B29" s="250" t="s">
        <v>254</v>
      </c>
      <c r="C29" s="239" t="s">
        <v>176</v>
      </c>
      <c r="D29" s="159"/>
      <c r="E29" s="268">
        <v>0</v>
      </c>
      <c r="F29" s="179"/>
      <c r="G29" s="268">
        <v>0</v>
      </c>
      <c r="H29" s="178"/>
      <c r="I29" s="269">
        <v>0</v>
      </c>
      <c r="J29" s="178"/>
      <c r="K29" s="456">
        <v>0</v>
      </c>
      <c r="L29" s="178"/>
      <c r="M29" s="456">
        <f>I29-K29</f>
        <v>0</v>
      </c>
      <c r="N29" s="106"/>
    </row>
    <row r="30" spans="1:14" x14ac:dyDescent="0.25">
      <c r="A30" s="159"/>
      <c r="B30" s="180"/>
      <c r="C30" s="159"/>
      <c r="D30" s="179"/>
      <c r="E30" s="181"/>
      <c r="F30" s="178"/>
      <c r="G30" s="181"/>
      <c r="H30" s="179"/>
      <c r="I30" s="181"/>
      <c r="J30" s="179"/>
      <c r="K30" s="182"/>
      <c r="L30" s="179"/>
      <c r="M30" s="181"/>
      <c r="N30" s="106"/>
    </row>
    <row r="31" spans="1:14" x14ac:dyDescent="0.25">
      <c r="A31" s="159"/>
      <c r="B31" s="159"/>
      <c r="C31" s="159"/>
      <c r="D31" s="159"/>
      <c r="E31" s="178"/>
      <c r="F31" s="178"/>
      <c r="G31" s="737" t="s">
        <v>195</v>
      </c>
      <c r="H31" s="178"/>
      <c r="I31" s="739">
        <f>SUM(I26:I29)</f>
        <v>1421872.1</v>
      </c>
      <c r="J31" s="178"/>
      <c r="K31" s="739">
        <f>SUM(K26:K29)</f>
        <v>1421872.1</v>
      </c>
      <c r="L31" s="178"/>
      <c r="M31" s="739">
        <f>SUM(M26:M29)</f>
        <v>0</v>
      </c>
      <c r="N31" s="106"/>
    </row>
    <row r="32" spans="1:14" x14ac:dyDescent="0.25">
      <c r="A32" s="183"/>
      <c r="B32" s="159"/>
      <c r="C32" s="747"/>
      <c r="D32" s="748"/>
      <c r="E32" s="748"/>
      <c r="F32" s="748"/>
      <c r="G32" s="738"/>
      <c r="H32" s="178"/>
      <c r="I32" s="740"/>
      <c r="J32" s="178"/>
      <c r="K32" s="740"/>
      <c r="L32" s="178"/>
      <c r="M32" s="740"/>
      <c r="N32" s="106"/>
    </row>
    <row r="33" spans="1:14" x14ac:dyDescent="0.25">
      <c r="A33" s="172"/>
      <c r="B33" s="172"/>
      <c r="C33" s="172"/>
      <c r="D33" s="159"/>
      <c r="E33" s="173"/>
      <c r="F33" s="159"/>
      <c r="G33" s="173"/>
      <c r="H33" s="159"/>
      <c r="I33" s="173"/>
      <c r="J33" s="159"/>
      <c r="K33" s="173"/>
      <c r="L33" s="159"/>
      <c r="M33" s="173"/>
      <c r="N33" s="106"/>
    </row>
    <row r="34" spans="1:14" x14ac:dyDescent="0.25">
      <c r="A34" s="189" t="s">
        <v>199</v>
      </c>
      <c r="B34" s="190"/>
      <c r="C34" s="190"/>
      <c r="D34" s="190"/>
      <c r="E34" s="190"/>
      <c r="F34" s="191"/>
      <c r="G34" s="192"/>
      <c r="H34" s="159"/>
      <c r="I34" s="184"/>
      <c r="J34" s="159"/>
      <c r="K34" s="185" t="s">
        <v>196</v>
      </c>
      <c r="L34" s="159"/>
      <c r="M34" s="270"/>
      <c r="N34" s="106"/>
    </row>
    <row r="35" spans="1:14" x14ac:dyDescent="0.25">
      <c r="A35" s="194"/>
      <c r="B35" s="750" t="s">
        <v>113</v>
      </c>
      <c r="C35" s="751"/>
      <c r="D35" s="751"/>
      <c r="E35" s="751"/>
      <c r="F35" s="751"/>
      <c r="G35" s="271"/>
      <c r="H35" s="159"/>
      <c r="I35" s="184"/>
      <c r="J35" s="159"/>
      <c r="K35" s="185"/>
      <c r="L35" s="159"/>
      <c r="M35" s="195"/>
      <c r="N35" s="106"/>
    </row>
    <row r="36" spans="1:14" x14ac:dyDescent="0.25">
      <c r="A36" s="194"/>
      <c r="B36" s="750" t="s">
        <v>256</v>
      </c>
      <c r="C36" s="752"/>
      <c r="D36" s="752"/>
      <c r="E36" s="752"/>
      <c r="F36" s="752"/>
      <c r="G36" s="272"/>
      <c r="H36" s="159"/>
      <c r="I36" s="184"/>
      <c r="J36" s="159"/>
      <c r="K36" s="185"/>
      <c r="L36" s="159"/>
      <c r="M36" s="195"/>
      <c r="N36" s="106"/>
    </row>
    <row r="37" spans="1:14" x14ac:dyDescent="0.25">
      <c r="A37" s="194"/>
      <c r="B37" s="750" t="s">
        <v>257</v>
      </c>
      <c r="C37" s="752"/>
      <c r="D37" s="752"/>
      <c r="E37" s="752"/>
      <c r="F37" s="752"/>
      <c r="G37" s="272"/>
      <c r="H37" s="159"/>
      <c r="I37" s="184"/>
      <c r="J37" s="159"/>
      <c r="K37" s="185"/>
      <c r="L37" s="159"/>
      <c r="M37" s="195"/>
      <c r="N37" s="106"/>
    </row>
    <row r="38" spans="1:14" x14ac:dyDescent="0.25">
      <c r="A38" s="194"/>
      <c r="B38" s="750" t="s">
        <v>258</v>
      </c>
      <c r="C38" s="752"/>
      <c r="D38" s="752"/>
      <c r="E38" s="752"/>
      <c r="F38" s="752"/>
      <c r="G38" s="273"/>
      <c r="H38" s="159"/>
      <c r="I38" s="184"/>
      <c r="J38" s="159"/>
      <c r="K38" s="185"/>
      <c r="L38" s="159"/>
      <c r="M38" s="195"/>
      <c r="N38" s="106"/>
    </row>
    <row r="39" spans="1:14" x14ac:dyDescent="0.25">
      <c r="A39" s="196"/>
      <c r="B39" s="753" t="s">
        <v>200</v>
      </c>
      <c r="C39" s="754"/>
      <c r="D39" s="754"/>
      <c r="E39" s="754"/>
      <c r="F39" s="754"/>
      <c r="G39" s="197">
        <f>SUM(G35:G38)</f>
        <v>0</v>
      </c>
      <c r="H39" s="159"/>
      <c r="I39" s="184"/>
      <c r="J39" s="159"/>
      <c r="K39" s="185"/>
      <c r="L39" s="159"/>
      <c r="M39" s="195"/>
      <c r="N39" s="106"/>
    </row>
    <row r="40" spans="1:14" x14ac:dyDescent="0.25">
      <c r="A40" s="749"/>
      <c r="B40" s="732"/>
      <c r="C40" s="732"/>
      <c r="D40" s="732"/>
      <c r="E40" s="732"/>
      <c r="F40" s="198"/>
      <c r="G40" s="186"/>
      <c r="H40" s="198"/>
      <c r="I40" s="199"/>
      <c r="J40" s="198"/>
      <c r="K40" s="200"/>
      <c r="L40" s="198"/>
      <c r="M40" s="193"/>
      <c r="N40" s="106"/>
    </row>
    <row r="41" spans="1:14" x14ac:dyDescent="0.25">
      <c r="A41" s="172"/>
      <c r="B41" s="172"/>
      <c r="C41" s="172"/>
      <c r="D41" s="159"/>
      <c r="E41" s="173"/>
      <c r="F41" s="159"/>
      <c r="G41" s="173"/>
      <c r="H41" s="159"/>
      <c r="I41" s="173"/>
      <c r="J41" s="159"/>
      <c r="K41" s="173"/>
      <c r="L41" s="159"/>
      <c r="M41" s="173"/>
      <c r="N41" s="106"/>
    </row>
    <row r="42" spans="1:14" x14ac:dyDescent="0.25">
      <c r="A42" s="201" t="s">
        <v>201</v>
      </c>
      <c r="B42" s="202"/>
      <c r="C42" s="202"/>
      <c r="D42" s="203"/>
      <c r="E42" s="204"/>
      <c r="F42" s="203"/>
      <c r="G42" s="204"/>
      <c r="H42" s="203"/>
      <c r="I42" s="204"/>
      <c r="J42" s="203"/>
      <c r="K42" s="204"/>
      <c r="L42" s="203"/>
      <c r="M42" s="204"/>
      <c r="N42" s="106"/>
    </row>
    <row r="43" spans="1:14" ht="15.75" thickBot="1" x14ac:dyDescent="0.3">
      <c r="A43" s="743" t="s">
        <v>161</v>
      </c>
      <c r="B43" s="744"/>
      <c r="C43" s="745"/>
      <c r="D43" s="128"/>
      <c r="E43" s="174" t="s">
        <v>162</v>
      </c>
      <c r="F43" s="128"/>
      <c r="G43" s="174" t="s">
        <v>163</v>
      </c>
      <c r="H43" s="128"/>
      <c r="I43" s="174" t="s">
        <v>164</v>
      </c>
      <c r="J43" s="128"/>
      <c r="K43" s="174" t="s">
        <v>165</v>
      </c>
      <c r="L43" s="175"/>
      <c r="M43" s="174" t="s">
        <v>187</v>
      </c>
      <c r="N43" s="106"/>
    </row>
    <row r="44" spans="1:14" ht="15.75" customHeight="1" thickTop="1" x14ac:dyDescent="0.25">
      <c r="A44" s="657" t="s">
        <v>188</v>
      </c>
      <c r="B44" s="712"/>
      <c r="C44" s="746"/>
      <c r="D44" s="128"/>
      <c r="E44" s="666" t="s">
        <v>189</v>
      </c>
      <c r="F44" s="126" t="s">
        <v>168</v>
      </c>
      <c r="G44" s="734" t="s">
        <v>190</v>
      </c>
      <c r="H44" s="126" t="s">
        <v>170</v>
      </c>
      <c r="I44" s="734" t="s">
        <v>191</v>
      </c>
      <c r="J44" s="126" t="s">
        <v>168</v>
      </c>
      <c r="K44" s="734" t="s">
        <v>192</v>
      </c>
      <c r="L44" s="176" t="s">
        <v>170</v>
      </c>
      <c r="M44" s="734" t="s">
        <v>193</v>
      </c>
      <c r="N44" s="106"/>
    </row>
    <row r="45" spans="1:14" x14ac:dyDescent="0.25">
      <c r="A45" s="660"/>
      <c r="B45" s="661"/>
      <c r="C45" s="662"/>
      <c r="D45" s="128"/>
      <c r="E45" s="667"/>
      <c r="F45" s="126"/>
      <c r="G45" s="735"/>
      <c r="H45" s="126"/>
      <c r="I45" s="735"/>
      <c r="J45" s="126"/>
      <c r="K45" s="735"/>
      <c r="L45" s="176"/>
      <c r="M45" s="735"/>
      <c r="N45" s="106"/>
    </row>
    <row r="46" spans="1:14" ht="15.75" thickBot="1" x14ac:dyDescent="0.3">
      <c r="A46" s="663"/>
      <c r="B46" s="664"/>
      <c r="C46" s="665"/>
      <c r="D46" s="128"/>
      <c r="E46" s="668"/>
      <c r="F46" s="128"/>
      <c r="G46" s="736"/>
      <c r="H46" s="128"/>
      <c r="I46" s="736"/>
      <c r="J46" s="128"/>
      <c r="K46" s="736"/>
      <c r="L46" s="177"/>
      <c r="M46" s="736"/>
      <c r="N46" s="106"/>
    </row>
    <row r="47" spans="1:14" ht="15.75" thickTop="1" x14ac:dyDescent="0.25">
      <c r="A47" s="187"/>
      <c r="B47" s="187"/>
      <c r="C47" s="187"/>
      <c r="D47" s="188"/>
      <c r="E47" s="187"/>
      <c r="F47" s="188"/>
      <c r="G47" s="187"/>
      <c r="H47" s="188"/>
      <c r="I47" s="187"/>
      <c r="J47" s="188"/>
      <c r="K47" s="187"/>
      <c r="L47" s="175"/>
      <c r="M47" s="187"/>
      <c r="N47" s="112"/>
    </row>
    <row r="48" spans="1:14" ht="23.25" x14ac:dyDescent="0.25">
      <c r="A48" s="237" t="s">
        <v>250</v>
      </c>
      <c r="B48" s="265">
        <v>1</v>
      </c>
      <c r="C48" s="239" t="s">
        <v>176</v>
      </c>
      <c r="D48" s="159"/>
      <c r="E48" s="266">
        <v>314789.48</v>
      </c>
      <c r="F48" s="178"/>
      <c r="G48" s="266">
        <v>0</v>
      </c>
      <c r="H48" s="178"/>
      <c r="I48" s="267">
        <v>314789.48</v>
      </c>
      <c r="J48" s="178"/>
      <c r="K48" s="267">
        <v>301637.32</v>
      </c>
      <c r="L48" s="178"/>
      <c r="M48" s="267">
        <f>I48-K48</f>
        <v>13152.159999999974</v>
      </c>
      <c r="N48" s="106"/>
    </row>
    <row r="49" spans="1:14" ht="23.25" x14ac:dyDescent="0.25">
      <c r="A49" s="237" t="s">
        <v>251</v>
      </c>
      <c r="B49" s="250">
        <v>242</v>
      </c>
      <c r="C49" s="239" t="s">
        <v>176</v>
      </c>
      <c r="D49" s="159"/>
      <c r="E49" s="266">
        <v>0</v>
      </c>
      <c r="F49" s="178"/>
      <c r="G49" s="266">
        <v>0</v>
      </c>
      <c r="H49" s="178"/>
      <c r="I49" s="267">
        <v>0</v>
      </c>
      <c r="J49" s="178"/>
      <c r="K49" s="267">
        <v>0</v>
      </c>
      <c r="L49" s="178"/>
      <c r="M49" s="267">
        <f>I49-K49</f>
        <v>0</v>
      </c>
      <c r="N49" s="106"/>
    </row>
    <row r="50" spans="1:14" ht="23.25" x14ac:dyDescent="0.25">
      <c r="A50" s="237" t="s">
        <v>252</v>
      </c>
      <c r="B50" s="250"/>
      <c r="C50" s="239" t="s">
        <v>176</v>
      </c>
      <c r="D50" s="159"/>
      <c r="E50" s="266">
        <v>58616.37</v>
      </c>
      <c r="F50" s="178"/>
      <c r="G50" s="266">
        <v>0</v>
      </c>
      <c r="H50" s="178"/>
      <c r="I50" s="267">
        <v>58616.37</v>
      </c>
      <c r="J50" s="178"/>
      <c r="K50" s="267">
        <v>71768.53</v>
      </c>
      <c r="L50" s="178"/>
      <c r="M50" s="267">
        <f>I50-K50</f>
        <v>-13152.159999999996</v>
      </c>
      <c r="N50" s="106"/>
    </row>
    <row r="51" spans="1:14" ht="23.25" x14ac:dyDescent="0.25">
      <c r="A51" s="237" t="s">
        <v>253</v>
      </c>
      <c r="B51" s="250" t="s">
        <v>254</v>
      </c>
      <c r="C51" s="239" t="s">
        <v>176</v>
      </c>
      <c r="D51" s="159"/>
      <c r="E51" s="268">
        <v>0</v>
      </c>
      <c r="F51" s="178"/>
      <c r="G51" s="268">
        <v>0</v>
      </c>
      <c r="H51" s="178"/>
      <c r="I51" s="269">
        <v>0</v>
      </c>
      <c r="J51" s="178"/>
      <c r="K51" s="456">
        <v>0</v>
      </c>
      <c r="L51" s="178"/>
      <c r="M51" s="456">
        <f>I51-K51</f>
        <v>0</v>
      </c>
      <c r="N51" s="106"/>
    </row>
    <row r="52" spans="1:14" x14ac:dyDescent="0.25">
      <c r="A52" s="159"/>
      <c r="B52" s="180"/>
      <c r="C52" s="159"/>
      <c r="D52" s="179"/>
      <c r="E52" s="181"/>
      <c r="F52" s="178"/>
      <c r="G52" s="181"/>
      <c r="H52" s="179"/>
      <c r="I52" s="181"/>
      <c r="J52" s="179"/>
      <c r="K52" s="182"/>
      <c r="L52" s="179"/>
      <c r="M52" s="181"/>
      <c r="N52" s="106"/>
    </row>
    <row r="53" spans="1:14" x14ac:dyDescent="0.25">
      <c r="A53" s="159"/>
      <c r="B53" s="159"/>
      <c r="C53" s="159"/>
      <c r="D53" s="159"/>
      <c r="E53" s="178"/>
      <c r="F53" s="178"/>
      <c r="G53" s="737" t="s">
        <v>195</v>
      </c>
      <c r="H53" s="178"/>
      <c r="I53" s="739">
        <f>SUM(I48:I51)</f>
        <v>373405.85</v>
      </c>
      <c r="J53" s="178"/>
      <c r="K53" s="739">
        <f>SUM(K48:K51)</f>
        <v>373405.85</v>
      </c>
      <c r="L53" s="178"/>
      <c r="M53" s="739">
        <f>SUM(M48:M51)</f>
        <v>-2.1827872842550278E-11</v>
      </c>
      <c r="N53" s="106"/>
    </row>
    <row r="54" spans="1:14" x14ac:dyDescent="0.25">
      <c r="A54" s="183"/>
      <c r="B54" s="159"/>
      <c r="C54" s="747"/>
      <c r="D54" s="748"/>
      <c r="E54" s="748"/>
      <c r="F54" s="748"/>
      <c r="G54" s="738"/>
      <c r="H54" s="178"/>
      <c r="I54" s="740"/>
      <c r="J54" s="178"/>
      <c r="K54" s="740"/>
      <c r="L54" s="178"/>
      <c r="M54" s="740"/>
      <c r="N54" s="106"/>
    </row>
    <row r="55" spans="1:14" x14ac:dyDescent="0.25">
      <c r="A55" s="172"/>
      <c r="B55" s="172"/>
      <c r="C55" s="172"/>
      <c r="D55" s="159"/>
      <c r="E55" s="173"/>
      <c r="F55" s="159"/>
      <c r="G55" s="173"/>
      <c r="H55" s="159"/>
      <c r="I55" s="173"/>
      <c r="J55" s="159"/>
      <c r="K55" s="173"/>
      <c r="L55" s="159"/>
      <c r="M55" s="173"/>
      <c r="N55" s="106"/>
    </row>
    <row r="56" spans="1:14" x14ac:dyDescent="0.25">
      <c r="A56" s="741"/>
      <c r="B56" s="742"/>
      <c r="C56" s="742"/>
      <c r="D56" s="742"/>
      <c r="E56" s="742"/>
      <c r="F56" s="159"/>
      <c r="G56" s="173"/>
      <c r="H56" s="159"/>
      <c r="I56" s="184"/>
      <c r="J56" s="159"/>
      <c r="K56" s="185" t="s">
        <v>196</v>
      </c>
      <c r="L56" s="159"/>
      <c r="M56" s="270"/>
      <c r="N56" s="106"/>
    </row>
    <row r="57" spans="1:14" x14ac:dyDescent="0.25">
      <c r="A57" s="172"/>
      <c r="B57" s="172"/>
      <c r="C57" s="172"/>
      <c r="D57" s="159"/>
      <c r="E57" s="173"/>
      <c r="F57" s="159"/>
      <c r="G57" s="173"/>
      <c r="H57" s="159"/>
      <c r="I57" s="173"/>
      <c r="J57" s="159"/>
      <c r="K57" s="173"/>
      <c r="L57" s="159"/>
      <c r="M57" s="173"/>
      <c r="N57" s="106"/>
    </row>
    <row r="58" spans="1:14" x14ac:dyDescent="0.25">
      <c r="A58" s="170" t="s">
        <v>202</v>
      </c>
      <c r="B58" s="171"/>
      <c r="C58" s="171"/>
      <c r="D58" s="159"/>
      <c r="E58" s="178"/>
      <c r="F58" s="159"/>
      <c r="G58" s="178"/>
      <c r="H58" s="159"/>
      <c r="I58" s="178"/>
      <c r="J58" s="159"/>
      <c r="K58" s="178"/>
      <c r="L58" s="159"/>
      <c r="M58" s="178"/>
      <c r="N58" s="106"/>
    </row>
    <row r="59" spans="1:14" ht="15.75" thickBot="1" x14ac:dyDescent="0.3">
      <c r="A59" s="743" t="s">
        <v>161</v>
      </c>
      <c r="B59" s="744"/>
      <c r="C59" s="745"/>
      <c r="D59" s="128"/>
      <c r="E59" s="174" t="s">
        <v>162</v>
      </c>
      <c r="F59" s="128"/>
      <c r="G59" s="174" t="s">
        <v>163</v>
      </c>
      <c r="H59" s="128"/>
      <c r="I59" s="174" t="s">
        <v>164</v>
      </c>
      <c r="J59" s="128"/>
      <c r="K59" s="174" t="s">
        <v>165</v>
      </c>
      <c r="L59" s="175"/>
      <c r="M59" s="174" t="s">
        <v>187</v>
      </c>
      <c r="N59" s="106"/>
    </row>
    <row r="60" spans="1:14" ht="15.75" customHeight="1" thickTop="1" x14ac:dyDescent="0.25">
      <c r="A60" s="657" t="s">
        <v>188</v>
      </c>
      <c r="B60" s="712"/>
      <c r="C60" s="746"/>
      <c r="D60" s="128"/>
      <c r="E60" s="666" t="s">
        <v>189</v>
      </c>
      <c r="F60" s="126" t="s">
        <v>168</v>
      </c>
      <c r="G60" s="734" t="s">
        <v>190</v>
      </c>
      <c r="H60" s="126" t="s">
        <v>170</v>
      </c>
      <c r="I60" s="734" t="s">
        <v>191</v>
      </c>
      <c r="J60" s="126" t="s">
        <v>168</v>
      </c>
      <c r="K60" s="734" t="s">
        <v>192</v>
      </c>
      <c r="L60" s="176" t="s">
        <v>170</v>
      </c>
      <c r="M60" s="734" t="s">
        <v>249</v>
      </c>
      <c r="N60" s="106"/>
    </row>
    <row r="61" spans="1:14" x14ac:dyDescent="0.25">
      <c r="A61" s="660"/>
      <c r="B61" s="661"/>
      <c r="C61" s="662"/>
      <c r="D61" s="128"/>
      <c r="E61" s="667"/>
      <c r="F61" s="126"/>
      <c r="G61" s="735"/>
      <c r="H61" s="126"/>
      <c r="I61" s="735"/>
      <c r="J61" s="126"/>
      <c r="K61" s="735"/>
      <c r="L61" s="176"/>
      <c r="M61" s="735"/>
      <c r="N61" s="106"/>
    </row>
    <row r="62" spans="1:14" ht="15.75" thickBot="1" x14ac:dyDescent="0.3">
      <c r="A62" s="663"/>
      <c r="B62" s="664"/>
      <c r="C62" s="665"/>
      <c r="D62" s="128"/>
      <c r="E62" s="668"/>
      <c r="F62" s="128"/>
      <c r="G62" s="736"/>
      <c r="H62" s="128"/>
      <c r="I62" s="736"/>
      <c r="J62" s="128"/>
      <c r="K62" s="736"/>
      <c r="L62" s="177"/>
      <c r="M62" s="736"/>
      <c r="N62" s="106"/>
    </row>
    <row r="63" spans="1:14" ht="15.75" thickTop="1" x14ac:dyDescent="0.25">
      <c r="A63" s="187"/>
      <c r="B63" s="187"/>
      <c r="C63" s="187"/>
      <c r="D63" s="188"/>
      <c r="E63" s="187"/>
      <c r="F63" s="188"/>
      <c r="G63" s="187"/>
      <c r="H63" s="188"/>
      <c r="I63" s="187"/>
      <c r="J63" s="188"/>
      <c r="K63" s="187"/>
      <c r="L63" s="175"/>
      <c r="M63" s="187"/>
      <c r="N63" s="112"/>
    </row>
    <row r="64" spans="1:14" ht="23.25" x14ac:dyDescent="0.25">
      <c r="A64" s="237" t="s">
        <v>255</v>
      </c>
      <c r="B64" s="265">
        <v>1</v>
      </c>
      <c r="C64" s="239" t="s">
        <v>176</v>
      </c>
      <c r="D64" s="159"/>
      <c r="E64" s="266">
        <v>356019.81</v>
      </c>
      <c r="F64" s="178"/>
      <c r="G64" s="266">
        <v>0</v>
      </c>
      <c r="H64" s="178"/>
      <c r="I64" s="267">
        <v>356019.81</v>
      </c>
      <c r="J64" s="178"/>
      <c r="K64" s="267">
        <v>333772.73</v>
      </c>
      <c r="L64" s="178"/>
      <c r="M64" s="267">
        <f>I64-K64</f>
        <v>22247.080000000016</v>
      </c>
      <c r="N64" s="106"/>
    </row>
    <row r="65" spans="1:14" ht="23.25" x14ac:dyDescent="0.25">
      <c r="A65" s="237" t="s">
        <v>251</v>
      </c>
      <c r="B65" s="250">
        <v>242</v>
      </c>
      <c r="C65" s="239" t="s">
        <v>176</v>
      </c>
      <c r="D65" s="159"/>
      <c r="E65" s="266">
        <v>0</v>
      </c>
      <c r="F65" s="178"/>
      <c r="G65" s="266">
        <v>0</v>
      </c>
      <c r="H65" s="178"/>
      <c r="I65" s="267">
        <v>0</v>
      </c>
      <c r="J65" s="178"/>
      <c r="K65" s="267">
        <v>0</v>
      </c>
      <c r="L65" s="178"/>
      <c r="M65" s="267">
        <f>I65-K65</f>
        <v>0</v>
      </c>
      <c r="N65" s="106"/>
    </row>
    <row r="66" spans="1:14" ht="23.25" x14ac:dyDescent="0.25">
      <c r="A66" s="237" t="s">
        <v>252</v>
      </c>
      <c r="B66" s="250"/>
      <c r="C66" s="239" t="s">
        <v>176</v>
      </c>
      <c r="D66" s="159"/>
      <c r="E66" s="266">
        <v>57167.43</v>
      </c>
      <c r="F66" s="178"/>
      <c r="G66" s="266">
        <v>0</v>
      </c>
      <c r="H66" s="178"/>
      <c r="I66" s="267">
        <v>57167.43</v>
      </c>
      <c r="J66" s="178"/>
      <c r="K66" s="267">
        <v>79414.509999999995</v>
      </c>
      <c r="L66" s="178"/>
      <c r="M66" s="267">
        <f>I66-K66</f>
        <v>-22247.079999999994</v>
      </c>
      <c r="N66" s="106"/>
    </row>
    <row r="67" spans="1:14" ht="23.25" x14ac:dyDescent="0.25">
      <c r="A67" s="237" t="s">
        <v>253</v>
      </c>
      <c r="B67" s="250" t="s">
        <v>254</v>
      </c>
      <c r="C67" s="239" t="s">
        <v>176</v>
      </c>
      <c r="D67" s="159"/>
      <c r="E67" s="268"/>
      <c r="F67" s="178"/>
      <c r="G67" s="268"/>
      <c r="H67" s="178"/>
      <c r="I67" s="269"/>
      <c r="J67" s="178"/>
      <c r="K67" s="456"/>
      <c r="L67" s="178"/>
      <c r="M67" s="456">
        <f>I67-K67</f>
        <v>0</v>
      </c>
      <c r="N67" s="106"/>
    </row>
    <row r="68" spans="1:14" x14ac:dyDescent="0.25">
      <c r="A68" s="159"/>
      <c r="B68" s="180"/>
      <c r="C68" s="159"/>
      <c r="D68" s="179"/>
      <c r="E68" s="181"/>
      <c r="F68" s="178"/>
      <c r="G68" s="181"/>
      <c r="H68" s="179"/>
      <c r="I68" s="181"/>
      <c r="J68" s="179"/>
      <c r="K68" s="182"/>
      <c r="L68" s="179"/>
      <c r="M68" s="181"/>
      <c r="N68" s="106"/>
    </row>
    <row r="69" spans="1:14" x14ac:dyDescent="0.25">
      <c r="A69" s="183"/>
      <c r="B69" s="159"/>
      <c r="C69" s="159"/>
      <c r="D69" s="159"/>
      <c r="E69" s="178"/>
      <c r="F69" s="178"/>
      <c r="G69" s="737" t="s">
        <v>195</v>
      </c>
      <c r="H69" s="178"/>
      <c r="I69" s="739">
        <f>SUM(I64:I67)</f>
        <v>413187.24</v>
      </c>
      <c r="J69" s="178"/>
      <c r="K69" s="739">
        <f>SUM(K64:K67)</f>
        <v>413187.24</v>
      </c>
      <c r="L69" s="178"/>
      <c r="M69" s="739">
        <f>SUM(M64:M67)</f>
        <v>2.1827872842550278E-11</v>
      </c>
      <c r="N69" s="106"/>
    </row>
    <row r="70" spans="1:14" x14ac:dyDescent="0.25">
      <c r="A70" s="183" t="s">
        <v>203</v>
      </c>
      <c r="B70" s="159"/>
      <c r="C70" s="730"/>
      <c r="D70" s="634"/>
      <c r="E70" s="634"/>
      <c r="F70" s="634"/>
      <c r="G70" s="738"/>
      <c r="H70" s="178"/>
      <c r="I70" s="740"/>
      <c r="J70" s="178"/>
      <c r="K70" s="740"/>
      <c r="L70" s="178"/>
      <c r="M70" s="740"/>
      <c r="N70" s="106"/>
    </row>
    <row r="71" spans="1:14" x14ac:dyDescent="0.25">
      <c r="A71" s="140" t="s">
        <v>204</v>
      </c>
      <c r="B71" s="205"/>
      <c r="C71" s="205"/>
      <c r="D71" s="206"/>
      <c r="E71" s="205"/>
      <c r="F71" s="159"/>
      <c r="G71" s="173"/>
      <c r="H71" s="159"/>
      <c r="I71" s="184"/>
      <c r="J71" s="159"/>
      <c r="K71" s="185" t="s">
        <v>196</v>
      </c>
      <c r="L71" s="159"/>
      <c r="M71" s="270"/>
      <c r="N71" s="106"/>
    </row>
    <row r="72" spans="1:14" x14ac:dyDescent="0.25">
      <c r="A72" s="207" t="s">
        <v>205</v>
      </c>
      <c r="B72" s="172"/>
      <c r="C72" s="172"/>
      <c r="D72" s="159"/>
      <c r="E72" s="172"/>
      <c r="F72" s="159"/>
      <c r="G72" s="173"/>
      <c r="H72" s="159"/>
      <c r="I72" s="184"/>
      <c r="J72" s="159"/>
      <c r="K72" s="208"/>
      <c r="L72" s="159"/>
      <c r="M72" s="178"/>
      <c r="N72" s="106"/>
    </row>
    <row r="73" spans="1:14" x14ac:dyDescent="0.25">
      <c r="A73" s="207"/>
      <c r="B73" s="172"/>
      <c r="C73" s="172"/>
      <c r="D73" s="159"/>
      <c r="E73" s="172"/>
      <c r="F73" s="159"/>
      <c r="G73" s="173"/>
      <c r="H73" s="159"/>
      <c r="I73" s="184"/>
      <c r="J73" s="159"/>
      <c r="K73" s="208"/>
      <c r="L73" s="159"/>
      <c r="M73" s="178"/>
      <c r="N73" s="106"/>
    </row>
    <row r="74" spans="1:14" x14ac:dyDescent="0.25">
      <c r="A74" s="209"/>
      <c r="B74" s="203"/>
      <c r="C74" s="203"/>
      <c r="D74" s="203"/>
      <c r="E74" s="204"/>
      <c r="F74" s="203"/>
      <c r="G74" s="203"/>
      <c r="H74" s="203"/>
      <c r="I74" s="203"/>
      <c r="J74" s="203"/>
      <c r="K74" s="203"/>
      <c r="L74" s="204"/>
      <c r="M74" s="210"/>
      <c r="N74" s="106"/>
    </row>
    <row r="75" spans="1:14" x14ac:dyDescent="0.25">
      <c r="A75" s="211" t="s">
        <v>206</v>
      </c>
      <c r="B75" s="188"/>
      <c r="C75" s="188"/>
      <c r="D75" s="159"/>
      <c r="E75" s="178"/>
      <c r="F75" s="159"/>
      <c r="G75" s="159"/>
      <c r="H75" s="159"/>
      <c r="I75" s="159"/>
      <c r="J75" s="159"/>
      <c r="K75" s="159"/>
      <c r="L75" s="178"/>
      <c r="M75" s="212"/>
      <c r="N75" s="106"/>
    </row>
    <row r="76" spans="1:14" x14ac:dyDescent="0.25">
      <c r="A76" s="213" t="s">
        <v>207</v>
      </c>
      <c r="B76" s="188"/>
      <c r="C76" s="188"/>
      <c r="D76" s="159"/>
      <c r="E76" s="178"/>
      <c r="F76" s="159"/>
      <c r="G76" s="159"/>
      <c r="H76" s="159"/>
      <c r="I76" s="159"/>
      <c r="J76" s="159"/>
      <c r="K76" s="159"/>
      <c r="L76" s="178"/>
      <c r="M76" s="212"/>
      <c r="N76" s="106"/>
    </row>
    <row r="77" spans="1:14" x14ac:dyDescent="0.25">
      <c r="A77" s="214"/>
      <c r="B77" s="159"/>
      <c r="C77" s="159"/>
      <c r="D77" s="159"/>
      <c r="E77" s="178"/>
      <c r="F77" s="159"/>
      <c r="G77" s="159"/>
      <c r="H77" s="159"/>
      <c r="I77" s="159"/>
      <c r="J77" s="159"/>
      <c r="K77" s="159"/>
      <c r="L77" s="178"/>
      <c r="M77" s="212"/>
      <c r="N77" s="106"/>
    </row>
    <row r="78" spans="1:14" x14ac:dyDescent="0.25">
      <c r="A78" s="731"/>
      <c r="B78" s="732"/>
      <c r="C78" s="732"/>
      <c r="D78" s="732"/>
      <c r="E78" s="732"/>
      <c r="F78" s="732"/>
      <c r="G78" s="732"/>
      <c r="H78" s="159"/>
      <c r="I78" s="215"/>
      <c r="J78" s="159"/>
      <c r="K78" s="159"/>
      <c r="L78" s="178"/>
      <c r="M78" s="212"/>
      <c r="N78" s="106"/>
    </row>
    <row r="79" spans="1:14" x14ac:dyDescent="0.25">
      <c r="A79" s="216" t="s">
        <v>208</v>
      </c>
      <c r="B79" s="217"/>
      <c r="C79" s="217"/>
      <c r="D79" s="217"/>
      <c r="E79" s="217"/>
      <c r="F79" s="217"/>
      <c r="G79" s="217"/>
      <c r="H79" s="159"/>
      <c r="I79" s="218" t="s">
        <v>209</v>
      </c>
      <c r="J79" s="159"/>
      <c r="K79" s="159"/>
      <c r="L79" s="178"/>
      <c r="M79" s="212"/>
      <c r="N79" s="106"/>
    </row>
    <row r="80" spans="1:14" x14ac:dyDescent="0.25">
      <c r="A80" s="214"/>
      <c r="B80" s="159"/>
      <c r="C80" s="159"/>
      <c r="D80" s="159"/>
      <c r="E80" s="178"/>
      <c r="F80" s="159"/>
      <c r="G80" s="159"/>
      <c r="H80" s="159"/>
      <c r="I80" s="159"/>
      <c r="J80" s="159"/>
      <c r="K80" s="159"/>
      <c r="L80" s="178"/>
      <c r="M80" s="212"/>
      <c r="N80" s="106"/>
    </row>
    <row r="81" spans="1:14" x14ac:dyDescent="0.25">
      <c r="A81" s="733"/>
      <c r="B81" s="732"/>
      <c r="C81" s="732"/>
      <c r="D81" s="732"/>
      <c r="E81" s="732"/>
      <c r="F81" s="732"/>
      <c r="G81" s="732"/>
      <c r="H81" s="159"/>
      <c r="I81" s="159"/>
      <c r="J81" s="159"/>
      <c r="K81" s="159"/>
      <c r="L81" s="178"/>
      <c r="M81" s="212"/>
      <c r="N81" s="106"/>
    </row>
    <row r="82" spans="1:14" x14ac:dyDescent="0.25">
      <c r="A82" s="219" t="s">
        <v>210</v>
      </c>
      <c r="B82" s="220"/>
      <c r="C82" s="220"/>
      <c r="D82" s="220"/>
      <c r="E82" s="220"/>
      <c r="F82" s="220"/>
      <c r="G82" s="220"/>
      <c r="H82" s="198"/>
      <c r="I82" s="198"/>
      <c r="J82" s="198"/>
      <c r="K82" s="198"/>
      <c r="L82" s="186"/>
      <c r="M82" s="221"/>
      <c r="N82" s="106"/>
    </row>
    <row r="83" spans="1:14" x14ac:dyDescent="0.25">
      <c r="A83" s="205"/>
      <c r="B83" s="205"/>
      <c r="C83" s="205"/>
      <c r="D83" s="206"/>
      <c r="E83" s="274"/>
      <c r="F83" s="206"/>
      <c r="G83" s="205"/>
      <c r="H83" s="205"/>
      <c r="I83" s="205"/>
      <c r="J83" s="205"/>
      <c r="K83" s="205"/>
      <c r="L83" s="274"/>
      <c r="M83" s="205"/>
      <c r="N83" s="106"/>
    </row>
    <row r="84" spans="1:14" x14ac:dyDescent="0.25">
      <c r="D84" s="264"/>
      <c r="F84" s="264"/>
    </row>
    <row r="85" spans="1:14" x14ac:dyDescent="0.25">
      <c r="D85" s="264"/>
      <c r="F85" s="264"/>
    </row>
    <row r="86" spans="1:14" x14ac:dyDescent="0.25">
      <c r="D86" s="264"/>
      <c r="F86" s="264"/>
    </row>
    <row r="87" spans="1:14" x14ac:dyDescent="0.25">
      <c r="D87" s="264"/>
      <c r="F87" s="264"/>
    </row>
    <row r="88" spans="1:14" x14ac:dyDescent="0.25">
      <c r="D88" s="264"/>
      <c r="F88" s="264"/>
    </row>
    <row r="89" spans="1:14" x14ac:dyDescent="0.25">
      <c r="D89" s="264"/>
      <c r="F89" s="264"/>
    </row>
    <row r="90" spans="1:14" x14ac:dyDescent="0.25">
      <c r="D90" s="264"/>
      <c r="F90" s="264"/>
    </row>
    <row r="91" spans="1:14" x14ac:dyDescent="0.25">
      <c r="D91" s="264"/>
      <c r="F91" s="264"/>
    </row>
    <row r="92" spans="1:14" x14ac:dyDescent="0.25">
      <c r="D92" s="264"/>
      <c r="F92" s="264"/>
    </row>
    <row r="93" spans="1:14" x14ac:dyDescent="0.25">
      <c r="D93" s="264"/>
      <c r="F93" s="264"/>
    </row>
    <row r="94" spans="1:14" x14ac:dyDescent="0.25">
      <c r="D94" s="264"/>
      <c r="F94" s="264"/>
    </row>
    <row r="95" spans="1:14" x14ac:dyDescent="0.25">
      <c r="D95" s="264"/>
      <c r="F95" s="264"/>
    </row>
    <row r="96" spans="1:14" x14ac:dyDescent="0.25">
      <c r="D96" s="264"/>
      <c r="F96" s="264"/>
    </row>
    <row r="97" spans="4:6" x14ac:dyDescent="0.25">
      <c r="D97" s="264"/>
      <c r="F97" s="264"/>
    </row>
    <row r="98" spans="4:6" x14ac:dyDescent="0.25">
      <c r="D98" s="264"/>
      <c r="F98" s="264"/>
    </row>
    <row r="99" spans="4:6" x14ac:dyDescent="0.25">
      <c r="D99" s="264"/>
      <c r="F99" s="264"/>
    </row>
    <row r="100" spans="4:6" x14ac:dyDescent="0.25">
      <c r="D100" s="264"/>
      <c r="F100" s="264"/>
    </row>
    <row r="101" spans="4:6" x14ac:dyDescent="0.25">
      <c r="D101" s="264"/>
      <c r="F101" s="264"/>
    </row>
    <row r="102" spans="4:6" x14ac:dyDescent="0.25">
      <c r="D102" s="264"/>
      <c r="F102" s="264"/>
    </row>
    <row r="103" spans="4:6" x14ac:dyDescent="0.25">
      <c r="D103" s="264"/>
      <c r="F103" s="264"/>
    </row>
    <row r="104" spans="4:6" x14ac:dyDescent="0.25">
      <c r="D104" s="264"/>
      <c r="F104" s="264"/>
    </row>
    <row r="105" spans="4:6" x14ac:dyDescent="0.25">
      <c r="D105" s="264"/>
      <c r="F105" s="264"/>
    </row>
    <row r="106" spans="4:6" x14ac:dyDescent="0.25">
      <c r="D106" s="264"/>
      <c r="F106" s="264"/>
    </row>
    <row r="107" spans="4:6" x14ac:dyDescent="0.25">
      <c r="D107" s="264"/>
      <c r="F107" s="264"/>
    </row>
    <row r="108" spans="4:6" x14ac:dyDescent="0.25">
      <c r="D108" s="264"/>
      <c r="F108" s="264"/>
    </row>
    <row r="109" spans="4:6" x14ac:dyDescent="0.25">
      <c r="D109" s="264"/>
      <c r="F109" s="264"/>
    </row>
    <row r="110" spans="4:6" x14ac:dyDescent="0.25">
      <c r="D110" s="264"/>
      <c r="F110" s="264"/>
    </row>
    <row r="111" spans="4:6" x14ac:dyDescent="0.25">
      <c r="D111" s="264"/>
      <c r="F111" s="264"/>
    </row>
    <row r="112" spans="4:6" x14ac:dyDescent="0.25">
      <c r="D112" s="264"/>
      <c r="F112" s="264"/>
    </row>
    <row r="113" spans="4:6" x14ac:dyDescent="0.25">
      <c r="D113" s="264"/>
      <c r="F113" s="264"/>
    </row>
    <row r="114" spans="4:6" x14ac:dyDescent="0.25">
      <c r="D114" s="264"/>
      <c r="F114" s="264"/>
    </row>
    <row r="115" spans="4:6" x14ac:dyDescent="0.25">
      <c r="D115" s="264"/>
      <c r="F115" s="264"/>
    </row>
    <row r="116" spans="4:6" x14ac:dyDescent="0.25">
      <c r="D116" s="264"/>
      <c r="F116" s="264"/>
    </row>
    <row r="117" spans="4:6" x14ac:dyDescent="0.25">
      <c r="D117" s="264"/>
      <c r="F117" s="264"/>
    </row>
    <row r="118" spans="4:6" x14ac:dyDescent="0.25">
      <c r="D118" s="264"/>
      <c r="F118" s="264"/>
    </row>
    <row r="119" spans="4:6" x14ac:dyDescent="0.25">
      <c r="D119" s="264"/>
      <c r="F119" s="264"/>
    </row>
    <row r="120" spans="4:6" x14ac:dyDescent="0.25">
      <c r="D120" s="264"/>
      <c r="F120" s="264"/>
    </row>
    <row r="121" spans="4:6" x14ac:dyDescent="0.25">
      <c r="D121" s="264"/>
      <c r="F121" s="264"/>
    </row>
    <row r="122" spans="4:6" x14ac:dyDescent="0.25">
      <c r="D122" s="264"/>
      <c r="F122" s="264"/>
    </row>
    <row r="123" spans="4:6" x14ac:dyDescent="0.25">
      <c r="D123" s="264"/>
      <c r="F123" s="264"/>
    </row>
    <row r="124" spans="4:6" x14ac:dyDescent="0.25">
      <c r="D124" s="264"/>
      <c r="F124" s="264"/>
    </row>
    <row r="125" spans="4:6" x14ac:dyDescent="0.25">
      <c r="D125" s="264"/>
      <c r="F125" s="264"/>
    </row>
    <row r="126" spans="4:6" x14ac:dyDescent="0.25">
      <c r="D126" s="264"/>
      <c r="F126" s="264"/>
    </row>
    <row r="127" spans="4:6" x14ac:dyDescent="0.25">
      <c r="D127" s="264"/>
      <c r="F127" s="264"/>
    </row>
    <row r="128" spans="4:6" x14ac:dyDescent="0.25">
      <c r="D128" s="264"/>
      <c r="F128" s="264"/>
    </row>
    <row r="129" spans="4:6" x14ac:dyDescent="0.25">
      <c r="D129" s="264"/>
      <c r="F129" s="264"/>
    </row>
    <row r="130" spans="4:6" x14ac:dyDescent="0.25">
      <c r="D130" s="264"/>
      <c r="F130" s="264"/>
    </row>
    <row r="131" spans="4:6" x14ac:dyDescent="0.25">
      <c r="D131" s="264"/>
      <c r="F131" s="264"/>
    </row>
    <row r="132" spans="4:6" x14ac:dyDescent="0.25">
      <c r="D132" s="264"/>
      <c r="F132" s="264"/>
    </row>
    <row r="133" spans="4:6" x14ac:dyDescent="0.25">
      <c r="D133" s="264"/>
      <c r="F133" s="264"/>
    </row>
    <row r="134" spans="4:6" x14ac:dyDescent="0.25">
      <c r="D134" s="264"/>
      <c r="F134" s="264"/>
    </row>
    <row r="135" spans="4:6" x14ac:dyDescent="0.25">
      <c r="D135" s="264"/>
      <c r="F135" s="264"/>
    </row>
    <row r="136" spans="4:6" x14ac:dyDescent="0.25">
      <c r="D136" s="264"/>
      <c r="F136" s="264"/>
    </row>
    <row r="137" spans="4:6" x14ac:dyDescent="0.25">
      <c r="D137" s="264"/>
      <c r="F137" s="264"/>
    </row>
    <row r="138" spans="4:6" x14ac:dyDescent="0.25">
      <c r="D138" s="264"/>
      <c r="F138" s="264"/>
    </row>
    <row r="139" spans="4:6" x14ac:dyDescent="0.25">
      <c r="D139" s="264"/>
      <c r="F139" s="264"/>
    </row>
    <row r="140" spans="4:6" x14ac:dyDescent="0.25">
      <c r="D140" s="264"/>
      <c r="F140" s="264"/>
    </row>
    <row r="141" spans="4:6" x14ac:dyDescent="0.25">
      <c r="D141" s="264"/>
      <c r="F141" s="264"/>
    </row>
    <row r="142" spans="4:6" x14ac:dyDescent="0.25">
      <c r="D142" s="264"/>
      <c r="F142" s="264"/>
    </row>
    <row r="143" spans="4:6" x14ac:dyDescent="0.25">
      <c r="D143" s="264"/>
      <c r="F143" s="264"/>
    </row>
    <row r="144" spans="4:6" x14ac:dyDescent="0.25">
      <c r="D144" s="264"/>
      <c r="F144" s="264"/>
    </row>
    <row r="145" spans="4:6" x14ac:dyDescent="0.25">
      <c r="D145" s="264"/>
      <c r="F145" s="264"/>
    </row>
    <row r="146" spans="4:6" x14ac:dyDescent="0.25">
      <c r="D146" s="264"/>
      <c r="F146" s="264"/>
    </row>
    <row r="147" spans="4:6" x14ac:dyDescent="0.25">
      <c r="D147" s="264"/>
      <c r="F147" s="264"/>
    </row>
    <row r="148" spans="4:6" x14ac:dyDescent="0.25">
      <c r="D148" s="264"/>
      <c r="F148" s="264"/>
    </row>
    <row r="149" spans="4:6" x14ac:dyDescent="0.25">
      <c r="D149" s="264"/>
      <c r="F149" s="264"/>
    </row>
    <row r="150" spans="4:6" x14ac:dyDescent="0.25">
      <c r="D150" s="264"/>
      <c r="F150" s="264"/>
    </row>
    <row r="151" spans="4:6" x14ac:dyDescent="0.25">
      <c r="D151" s="264"/>
      <c r="F151" s="264"/>
    </row>
    <row r="152" spans="4:6" x14ac:dyDescent="0.25">
      <c r="D152" s="264"/>
      <c r="F152" s="264"/>
    </row>
    <row r="153" spans="4:6" x14ac:dyDescent="0.25">
      <c r="D153" s="264"/>
      <c r="F153" s="264"/>
    </row>
    <row r="154" spans="4:6" x14ac:dyDescent="0.25">
      <c r="D154" s="264"/>
      <c r="F154" s="264"/>
    </row>
    <row r="155" spans="4:6" x14ac:dyDescent="0.25">
      <c r="D155" s="264"/>
      <c r="F155" s="264"/>
    </row>
    <row r="156" spans="4:6" x14ac:dyDescent="0.25">
      <c r="D156" s="264"/>
      <c r="F156" s="264"/>
    </row>
    <row r="157" spans="4:6" x14ac:dyDescent="0.25">
      <c r="D157" s="264"/>
      <c r="F157" s="264"/>
    </row>
    <row r="158" spans="4:6" x14ac:dyDescent="0.25">
      <c r="D158" s="264"/>
      <c r="F158" s="264"/>
    </row>
    <row r="159" spans="4:6" x14ac:dyDescent="0.25">
      <c r="D159" s="264"/>
      <c r="F159" s="264"/>
    </row>
    <row r="160" spans="4:6" x14ac:dyDescent="0.25">
      <c r="D160" s="264"/>
      <c r="F160" s="264"/>
    </row>
    <row r="161" spans="4:6" x14ac:dyDescent="0.25">
      <c r="D161" s="264"/>
      <c r="F161" s="264"/>
    </row>
    <row r="162" spans="4:6" x14ac:dyDescent="0.25">
      <c r="D162" s="264"/>
      <c r="F162" s="264"/>
    </row>
    <row r="163" spans="4:6" x14ac:dyDescent="0.25">
      <c r="D163" s="264"/>
      <c r="F163" s="264"/>
    </row>
    <row r="164" spans="4:6" x14ac:dyDescent="0.25">
      <c r="D164" s="264"/>
      <c r="F164" s="264"/>
    </row>
    <row r="165" spans="4:6" x14ac:dyDescent="0.25">
      <c r="D165" s="264"/>
      <c r="F165" s="264"/>
    </row>
    <row r="166" spans="4:6" x14ac:dyDescent="0.25">
      <c r="D166" s="264"/>
      <c r="F166" s="264"/>
    </row>
    <row r="167" spans="4:6" x14ac:dyDescent="0.25">
      <c r="D167" s="264"/>
      <c r="F167" s="264"/>
    </row>
    <row r="168" spans="4:6" x14ac:dyDescent="0.25">
      <c r="D168" s="264"/>
      <c r="F168" s="264"/>
    </row>
    <row r="169" spans="4:6" x14ac:dyDescent="0.25">
      <c r="D169" s="264"/>
      <c r="F169" s="264"/>
    </row>
    <row r="170" spans="4:6" x14ac:dyDescent="0.25">
      <c r="D170" s="264"/>
      <c r="F170" s="264"/>
    </row>
    <row r="171" spans="4:6" x14ac:dyDescent="0.25">
      <c r="D171" s="264"/>
      <c r="F171" s="264"/>
    </row>
    <row r="172" spans="4:6" x14ac:dyDescent="0.25">
      <c r="D172" s="264"/>
      <c r="F172" s="264"/>
    </row>
    <row r="173" spans="4:6" x14ac:dyDescent="0.25">
      <c r="D173" s="264"/>
      <c r="F173" s="264"/>
    </row>
    <row r="174" spans="4:6" x14ac:dyDescent="0.25">
      <c r="D174" s="264"/>
      <c r="F174" s="264"/>
    </row>
    <row r="175" spans="4:6" x14ac:dyDescent="0.25">
      <c r="D175" s="264"/>
      <c r="F175" s="264"/>
    </row>
    <row r="176" spans="4:6" x14ac:dyDescent="0.25">
      <c r="D176" s="264"/>
      <c r="F176" s="264"/>
    </row>
    <row r="177" spans="4:6" x14ac:dyDescent="0.25">
      <c r="D177" s="264"/>
      <c r="F177" s="264"/>
    </row>
    <row r="178" spans="4:6" x14ac:dyDescent="0.25">
      <c r="D178" s="264"/>
      <c r="F178" s="264"/>
    </row>
    <row r="179" spans="4:6" x14ac:dyDescent="0.25">
      <c r="D179" s="264"/>
      <c r="F179" s="264"/>
    </row>
    <row r="180" spans="4:6" x14ac:dyDescent="0.25">
      <c r="D180" s="264"/>
    </row>
    <row r="181" spans="4:6" x14ac:dyDescent="0.25">
      <c r="D181" s="264"/>
    </row>
    <row r="182" spans="4:6" x14ac:dyDescent="0.25">
      <c r="D182" s="264"/>
    </row>
    <row r="183" spans="4:6" x14ac:dyDescent="0.25">
      <c r="D183" s="264"/>
    </row>
    <row r="184" spans="4:6" x14ac:dyDescent="0.25">
      <c r="D184" s="264"/>
    </row>
    <row r="185" spans="4:6" x14ac:dyDescent="0.25">
      <c r="D185" s="264"/>
    </row>
    <row r="186" spans="4:6" x14ac:dyDescent="0.25">
      <c r="D186" s="264"/>
    </row>
    <row r="187" spans="4:6" x14ac:dyDescent="0.25">
      <c r="D187" s="264"/>
    </row>
    <row r="188" spans="4:6" x14ac:dyDescent="0.25">
      <c r="D188" s="264"/>
    </row>
    <row r="189" spans="4:6" x14ac:dyDescent="0.25">
      <c r="D189" s="264"/>
    </row>
    <row r="190" spans="4:6" x14ac:dyDescent="0.25">
      <c r="D190" s="264"/>
    </row>
    <row r="191" spans="4:6" x14ac:dyDescent="0.25">
      <c r="D191" s="264"/>
    </row>
    <row r="192" spans="4:6" x14ac:dyDescent="0.25">
      <c r="D192" s="264"/>
    </row>
    <row r="193" spans="4:4" x14ac:dyDescent="0.25">
      <c r="D193" s="264"/>
    </row>
    <row r="194" spans="4:4" x14ac:dyDescent="0.25">
      <c r="D194" s="264"/>
    </row>
    <row r="195" spans="4:4" x14ac:dyDescent="0.25">
      <c r="D195" s="264"/>
    </row>
    <row r="196" spans="4:4" x14ac:dyDescent="0.25">
      <c r="D196" s="264"/>
    </row>
    <row r="197" spans="4:4" x14ac:dyDescent="0.25">
      <c r="D197" s="264"/>
    </row>
    <row r="198" spans="4:4" x14ac:dyDescent="0.25">
      <c r="D198" s="264"/>
    </row>
    <row r="199" spans="4:4" x14ac:dyDescent="0.25">
      <c r="D199" s="264"/>
    </row>
    <row r="200" spans="4:4" x14ac:dyDescent="0.25">
      <c r="D200" s="264"/>
    </row>
    <row r="201" spans="4:4" x14ac:dyDescent="0.25">
      <c r="D201" s="264"/>
    </row>
    <row r="202" spans="4:4" x14ac:dyDescent="0.25">
      <c r="D202" s="264"/>
    </row>
    <row r="203" spans="4:4" x14ac:dyDescent="0.25">
      <c r="D203" s="264"/>
    </row>
    <row r="204" spans="4:4" x14ac:dyDescent="0.25">
      <c r="D204" s="264"/>
    </row>
    <row r="205" spans="4:4" x14ac:dyDescent="0.25">
      <c r="D205" s="264"/>
    </row>
    <row r="206" spans="4:4" x14ac:dyDescent="0.25">
      <c r="D206" s="264"/>
    </row>
    <row r="207" spans="4:4" x14ac:dyDescent="0.25">
      <c r="D207" s="264"/>
    </row>
    <row r="208" spans="4:4" x14ac:dyDescent="0.25">
      <c r="D208" s="264"/>
    </row>
    <row r="209" spans="4:4" x14ac:dyDescent="0.25">
      <c r="D209" s="264"/>
    </row>
    <row r="210" spans="4:4" x14ac:dyDescent="0.25">
      <c r="D210" s="264"/>
    </row>
    <row r="211" spans="4:4" x14ac:dyDescent="0.25">
      <c r="D211" s="264"/>
    </row>
    <row r="212" spans="4:4" x14ac:dyDescent="0.25">
      <c r="D212" s="264"/>
    </row>
    <row r="213" spans="4:4" x14ac:dyDescent="0.25">
      <c r="D213" s="264"/>
    </row>
    <row r="214" spans="4:4" x14ac:dyDescent="0.25">
      <c r="D214" s="264"/>
    </row>
    <row r="215" spans="4:4" x14ac:dyDescent="0.25">
      <c r="D215" s="264"/>
    </row>
    <row r="216" spans="4:4" x14ac:dyDescent="0.25">
      <c r="D216" s="264"/>
    </row>
    <row r="217" spans="4:4" x14ac:dyDescent="0.25">
      <c r="D217" s="264"/>
    </row>
    <row r="218" spans="4:4" x14ac:dyDescent="0.25">
      <c r="D218" s="264"/>
    </row>
    <row r="219" spans="4:4" x14ac:dyDescent="0.25">
      <c r="D219" s="264"/>
    </row>
    <row r="220" spans="4:4" x14ac:dyDescent="0.25">
      <c r="D220" s="264"/>
    </row>
    <row r="221" spans="4:4" x14ac:dyDescent="0.25">
      <c r="D221" s="264"/>
    </row>
    <row r="222" spans="4:4" x14ac:dyDescent="0.25">
      <c r="D222" s="264"/>
    </row>
    <row r="223" spans="4:4" x14ac:dyDescent="0.25">
      <c r="D223" s="264"/>
    </row>
    <row r="224" spans="4:4" x14ac:dyDescent="0.25">
      <c r="D224" s="264"/>
    </row>
    <row r="225" spans="4:4" x14ac:dyDescent="0.25">
      <c r="D225" s="264"/>
    </row>
    <row r="226" spans="4:4" x14ac:dyDescent="0.25">
      <c r="D226" s="264"/>
    </row>
    <row r="227" spans="4:4" x14ac:dyDescent="0.25">
      <c r="D227" s="264"/>
    </row>
    <row r="228" spans="4:4" x14ac:dyDescent="0.25">
      <c r="D228" s="264"/>
    </row>
    <row r="229" spans="4:4" x14ac:dyDescent="0.25">
      <c r="D229" s="264"/>
    </row>
    <row r="230" spans="4:4" x14ac:dyDescent="0.25">
      <c r="D230" s="264"/>
    </row>
    <row r="231" spans="4:4" x14ac:dyDescent="0.25">
      <c r="D231" s="264"/>
    </row>
    <row r="232" spans="4:4" x14ac:dyDescent="0.25">
      <c r="D232" s="264"/>
    </row>
    <row r="233" spans="4:4" x14ac:dyDescent="0.25">
      <c r="D233" s="264"/>
    </row>
    <row r="234" spans="4:4" x14ac:dyDescent="0.25">
      <c r="D234" s="264"/>
    </row>
    <row r="235" spans="4:4" x14ac:dyDescent="0.25">
      <c r="D235" s="264"/>
    </row>
    <row r="236" spans="4:4" x14ac:dyDescent="0.25">
      <c r="D236" s="264"/>
    </row>
    <row r="237" spans="4:4" x14ac:dyDescent="0.25">
      <c r="D237" s="264"/>
    </row>
    <row r="238" spans="4:4" x14ac:dyDescent="0.25">
      <c r="D238" s="264"/>
    </row>
    <row r="239" spans="4:4" x14ac:dyDescent="0.25">
      <c r="D239" s="264"/>
    </row>
    <row r="240" spans="4:4" x14ac:dyDescent="0.25">
      <c r="D240" s="264"/>
    </row>
    <row r="241" spans="4:4" x14ac:dyDescent="0.25">
      <c r="D241" s="264"/>
    </row>
    <row r="242" spans="4:4" x14ac:dyDescent="0.25">
      <c r="D242" s="264"/>
    </row>
    <row r="243" spans="4:4" x14ac:dyDescent="0.25">
      <c r="D243" s="264"/>
    </row>
    <row r="244" spans="4:4" x14ac:dyDescent="0.25">
      <c r="D244" s="264"/>
    </row>
    <row r="245" spans="4:4" x14ac:dyDescent="0.25">
      <c r="D245" s="264"/>
    </row>
    <row r="246" spans="4:4" x14ac:dyDescent="0.25">
      <c r="D246" s="264"/>
    </row>
    <row r="247" spans="4:4" x14ac:dyDescent="0.25">
      <c r="D247" s="264"/>
    </row>
    <row r="248" spans="4:4" x14ac:dyDescent="0.25">
      <c r="D248" s="264"/>
    </row>
    <row r="249" spans="4:4" x14ac:dyDescent="0.25">
      <c r="D249" s="264"/>
    </row>
    <row r="250" spans="4:4" x14ac:dyDescent="0.25">
      <c r="D250" s="264"/>
    </row>
    <row r="251" spans="4:4" x14ac:dyDescent="0.25">
      <c r="D251" s="264"/>
    </row>
    <row r="252" spans="4:4" x14ac:dyDescent="0.25">
      <c r="D252" s="264"/>
    </row>
    <row r="253" spans="4:4" x14ac:dyDescent="0.25">
      <c r="D253" s="264"/>
    </row>
    <row r="254" spans="4:4" x14ac:dyDescent="0.25">
      <c r="D254" s="264"/>
    </row>
    <row r="255" spans="4:4" x14ac:dyDescent="0.25">
      <c r="D255" s="264"/>
    </row>
    <row r="256" spans="4:4" x14ac:dyDescent="0.25">
      <c r="D256" s="264"/>
    </row>
    <row r="257" spans="4:4" x14ac:dyDescent="0.25">
      <c r="D257" s="264"/>
    </row>
    <row r="258" spans="4:4" x14ac:dyDescent="0.25">
      <c r="D258" s="264"/>
    </row>
    <row r="259" spans="4:4" x14ac:dyDescent="0.25">
      <c r="D259" s="264"/>
    </row>
    <row r="260" spans="4:4" x14ac:dyDescent="0.25">
      <c r="D260" s="264"/>
    </row>
    <row r="261" spans="4:4" x14ac:dyDescent="0.25">
      <c r="D261" s="264"/>
    </row>
    <row r="262" spans="4:4" x14ac:dyDescent="0.25">
      <c r="D262" s="264"/>
    </row>
    <row r="263" spans="4:4" x14ac:dyDescent="0.25">
      <c r="D263" s="264"/>
    </row>
    <row r="264" spans="4:4" x14ac:dyDescent="0.25">
      <c r="D264" s="264"/>
    </row>
    <row r="265" spans="4:4" x14ac:dyDescent="0.25">
      <c r="D265" s="264"/>
    </row>
    <row r="266" spans="4:4" x14ac:dyDescent="0.25">
      <c r="D266" s="264"/>
    </row>
    <row r="267" spans="4:4" x14ac:dyDescent="0.25">
      <c r="D267" s="264"/>
    </row>
    <row r="268" spans="4:4" x14ac:dyDescent="0.25">
      <c r="D268" s="264"/>
    </row>
    <row r="269" spans="4:4" x14ac:dyDescent="0.25">
      <c r="D269" s="264"/>
    </row>
    <row r="270" spans="4:4" x14ac:dyDescent="0.25">
      <c r="D270" s="264"/>
    </row>
    <row r="271" spans="4:4" x14ac:dyDescent="0.25">
      <c r="D271" s="264"/>
    </row>
    <row r="272" spans="4:4" x14ac:dyDescent="0.25">
      <c r="D272" s="264"/>
    </row>
    <row r="273" spans="4:4" x14ac:dyDescent="0.25">
      <c r="D273" s="264"/>
    </row>
    <row r="274" spans="4:4" x14ac:dyDescent="0.25">
      <c r="D274" s="264"/>
    </row>
    <row r="275" spans="4:4" x14ac:dyDescent="0.25">
      <c r="D275" s="264"/>
    </row>
    <row r="276" spans="4:4" x14ac:dyDescent="0.25">
      <c r="D276" s="264"/>
    </row>
    <row r="277" spans="4:4" x14ac:dyDescent="0.25">
      <c r="D277" s="264"/>
    </row>
    <row r="278" spans="4:4" x14ac:dyDescent="0.25">
      <c r="D278" s="264"/>
    </row>
    <row r="279" spans="4:4" x14ac:dyDescent="0.25">
      <c r="D279" s="264"/>
    </row>
    <row r="280" spans="4:4" x14ac:dyDescent="0.25">
      <c r="D280" s="264"/>
    </row>
    <row r="281" spans="4:4" x14ac:dyDescent="0.25">
      <c r="D281" s="264"/>
    </row>
    <row r="282" spans="4:4" x14ac:dyDescent="0.25">
      <c r="D282" s="264"/>
    </row>
    <row r="283" spans="4:4" x14ac:dyDescent="0.25">
      <c r="D283" s="264"/>
    </row>
    <row r="284" spans="4:4" x14ac:dyDescent="0.25">
      <c r="D284" s="264"/>
    </row>
    <row r="285" spans="4:4" x14ac:dyDescent="0.25">
      <c r="D285" s="264"/>
    </row>
    <row r="286" spans="4:4" x14ac:dyDescent="0.25">
      <c r="D286" s="264"/>
    </row>
    <row r="287" spans="4:4" x14ac:dyDescent="0.25">
      <c r="D287" s="264"/>
    </row>
    <row r="288" spans="4:4" x14ac:dyDescent="0.25">
      <c r="D288" s="264"/>
    </row>
    <row r="289" spans="4:4" x14ac:dyDescent="0.25">
      <c r="D289" s="264"/>
    </row>
    <row r="290" spans="4:4" x14ac:dyDescent="0.25">
      <c r="D290" s="264"/>
    </row>
    <row r="291" spans="4:4" x14ac:dyDescent="0.25">
      <c r="D291" s="264"/>
    </row>
    <row r="292" spans="4:4" x14ac:dyDescent="0.25">
      <c r="D292" s="264"/>
    </row>
    <row r="293" spans="4:4" x14ac:dyDescent="0.25">
      <c r="D293" s="264"/>
    </row>
    <row r="294" spans="4:4" x14ac:dyDescent="0.25">
      <c r="D294" s="264"/>
    </row>
    <row r="295" spans="4:4" x14ac:dyDescent="0.25">
      <c r="D295" s="264"/>
    </row>
    <row r="296" spans="4:4" x14ac:dyDescent="0.25">
      <c r="D296" s="264"/>
    </row>
    <row r="297" spans="4:4" x14ac:dyDescent="0.25">
      <c r="D297" s="264"/>
    </row>
    <row r="298" spans="4:4" x14ac:dyDescent="0.25">
      <c r="D298" s="264"/>
    </row>
    <row r="299" spans="4:4" x14ac:dyDescent="0.25">
      <c r="D299" s="264"/>
    </row>
    <row r="300" spans="4:4" x14ac:dyDescent="0.25">
      <c r="D300" s="264"/>
    </row>
    <row r="301" spans="4:4" x14ac:dyDescent="0.25">
      <c r="D301" s="264"/>
    </row>
    <row r="302" spans="4:4" x14ac:dyDescent="0.25">
      <c r="D302" s="264"/>
    </row>
    <row r="303" spans="4:4" x14ac:dyDescent="0.25">
      <c r="D303" s="264"/>
    </row>
    <row r="304" spans="4:4" x14ac:dyDescent="0.25">
      <c r="D304" s="264"/>
    </row>
    <row r="305" spans="4:4" x14ac:dyDescent="0.25">
      <c r="D305" s="264"/>
    </row>
    <row r="306" spans="4:4" x14ac:dyDescent="0.25">
      <c r="D306" s="264"/>
    </row>
    <row r="307" spans="4:4" x14ac:dyDescent="0.25">
      <c r="D307" s="264"/>
    </row>
    <row r="308" spans="4:4" x14ac:dyDescent="0.25">
      <c r="D308" s="264"/>
    </row>
    <row r="309" spans="4:4" x14ac:dyDescent="0.25">
      <c r="D309" s="264"/>
    </row>
    <row r="310" spans="4:4" x14ac:dyDescent="0.25">
      <c r="D310" s="264"/>
    </row>
    <row r="311" spans="4:4" x14ac:dyDescent="0.25">
      <c r="D311" s="264"/>
    </row>
    <row r="312" spans="4:4" x14ac:dyDescent="0.25">
      <c r="D312" s="264"/>
    </row>
    <row r="313" spans="4:4" x14ac:dyDescent="0.25">
      <c r="D313" s="264"/>
    </row>
    <row r="314" spans="4:4" x14ac:dyDescent="0.25">
      <c r="D314" s="264"/>
    </row>
    <row r="315" spans="4:4" x14ac:dyDescent="0.25">
      <c r="D315" s="264"/>
    </row>
    <row r="316" spans="4:4" x14ac:dyDescent="0.25">
      <c r="D316" s="264"/>
    </row>
    <row r="317" spans="4:4" x14ac:dyDescent="0.25">
      <c r="D317" s="264"/>
    </row>
    <row r="318" spans="4:4" x14ac:dyDescent="0.25">
      <c r="D318" s="264"/>
    </row>
    <row r="319" spans="4:4" x14ac:dyDescent="0.25">
      <c r="D319" s="264"/>
    </row>
    <row r="320" spans="4:4" x14ac:dyDescent="0.25">
      <c r="D320" s="264"/>
    </row>
    <row r="321" spans="4:4" x14ac:dyDescent="0.25">
      <c r="D321" s="264"/>
    </row>
    <row r="322" spans="4:4" x14ac:dyDescent="0.25">
      <c r="D322" s="264"/>
    </row>
    <row r="323" spans="4:4" x14ac:dyDescent="0.25">
      <c r="D323" s="264"/>
    </row>
    <row r="324" spans="4:4" x14ac:dyDescent="0.25">
      <c r="D324" s="264"/>
    </row>
    <row r="325" spans="4:4" x14ac:dyDescent="0.25">
      <c r="D325" s="264"/>
    </row>
    <row r="326" spans="4:4" x14ac:dyDescent="0.25">
      <c r="D326" s="264"/>
    </row>
    <row r="327" spans="4:4" x14ac:dyDescent="0.25">
      <c r="D327" s="264"/>
    </row>
    <row r="328" spans="4:4" x14ac:dyDescent="0.25">
      <c r="D328" s="264"/>
    </row>
    <row r="329" spans="4:4" x14ac:dyDescent="0.25">
      <c r="D329" s="264"/>
    </row>
    <row r="330" spans="4:4" x14ac:dyDescent="0.25">
      <c r="D330" s="264"/>
    </row>
    <row r="331" spans="4:4" x14ac:dyDescent="0.25">
      <c r="D331" s="264"/>
    </row>
    <row r="332" spans="4:4" x14ac:dyDescent="0.25">
      <c r="D332" s="264"/>
    </row>
    <row r="333" spans="4:4" x14ac:dyDescent="0.25">
      <c r="D333" s="264"/>
    </row>
    <row r="334" spans="4:4" x14ac:dyDescent="0.25">
      <c r="D334" s="264"/>
    </row>
    <row r="335" spans="4:4" x14ac:dyDescent="0.25">
      <c r="D335" s="264"/>
    </row>
    <row r="336" spans="4:4" x14ac:dyDescent="0.25">
      <c r="D336" s="264"/>
    </row>
    <row r="337" spans="4:4" x14ac:dyDescent="0.25">
      <c r="D337" s="264"/>
    </row>
    <row r="338" spans="4:4" x14ac:dyDescent="0.25">
      <c r="D338" s="264"/>
    </row>
    <row r="339" spans="4:4" x14ac:dyDescent="0.25">
      <c r="D339" s="264"/>
    </row>
    <row r="340" spans="4:4" x14ac:dyDescent="0.25">
      <c r="D340" s="264"/>
    </row>
    <row r="341" spans="4:4" x14ac:dyDescent="0.25">
      <c r="D341" s="264"/>
    </row>
    <row r="342" spans="4:4" x14ac:dyDescent="0.25">
      <c r="D342" s="264"/>
    </row>
    <row r="343" spans="4:4" x14ac:dyDescent="0.25">
      <c r="D343" s="264"/>
    </row>
    <row r="344" spans="4:4" x14ac:dyDescent="0.25">
      <c r="D344" s="264"/>
    </row>
    <row r="345" spans="4:4" x14ac:dyDescent="0.25">
      <c r="D345" s="264"/>
    </row>
    <row r="346" spans="4:4" x14ac:dyDescent="0.25">
      <c r="D346" s="264"/>
    </row>
    <row r="347" spans="4:4" x14ac:dyDescent="0.25">
      <c r="D347" s="264"/>
    </row>
    <row r="348" spans="4:4" x14ac:dyDescent="0.25">
      <c r="D348" s="264"/>
    </row>
    <row r="349" spans="4:4" x14ac:dyDescent="0.25">
      <c r="D349" s="264"/>
    </row>
    <row r="350" spans="4:4" x14ac:dyDescent="0.25">
      <c r="D350" s="264"/>
    </row>
    <row r="351" spans="4:4" x14ac:dyDescent="0.25">
      <c r="D351" s="264"/>
    </row>
    <row r="352" spans="4:4" x14ac:dyDescent="0.25">
      <c r="D352" s="264"/>
    </row>
    <row r="353" spans="4:4" x14ac:dyDescent="0.25">
      <c r="D353" s="264"/>
    </row>
    <row r="354" spans="4:4" x14ac:dyDescent="0.25">
      <c r="D354" s="264"/>
    </row>
    <row r="355" spans="4:4" x14ac:dyDescent="0.25">
      <c r="D355" s="264"/>
    </row>
    <row r="356" spans="4:4" x14ac:dyDescent="0.25">
      <c r="D356" s="264"/>
    </row>
    <row r="357" spans="4:4" x14ac:dyDescent="0.25">
      <c r="D357" s="264"/>
    </row>
    <row r="358" spans="4:4" x14ac:dyDescent="0.25">
      <c r="D358" s="264"/>
    </row>
    <row r="359" spans="4:4" x14ac:dyDescent="0.25">
      <c r="D359" s="264"/>
    </row>
    <row r="360" spans="4:4" x14ac:dyDescent="0.25">
      <c r="D360" s="264"/>
    </row>
    <row r="361" spans="4:4" x14ac:dyDescent="0.25">
      <c r="D361" s="264"/>
    </row>
    <row r="362" spans="4:4" x14ac:dyDescent="0.25">
      <c r="D362" s="264"/>
    </row>
    <row r="363" spans="4:4" x14ac:dyDescent="0.25">
      <c r="D363" s="264"/>
    </row>
    <row r="364" spans="4:4" x14ac:dyDescent="0.25">
      <c r="D364" s="264"/>
    </row>
    <row r="365" spans="4:4" x14ac:dyDescent="0.25">
      <c r="D365" s="264"/>
    </row>
    <row r="366" spans="4:4" x14ac:dyDescent="0.25">
      <c r="D366" s="264"/>
    </row>
    <row r="367" spans="4:4" x14ac:dyDescent="0.25">
      <c r="D367" s="264"/>
    </row>
    <row r="368" spans="4:4" x14ac:dyDescent="0.25">
      <c r="D368" s="264"/>
    </row>
    <row r="369" spans="4:4" x14ac:dyDescent="0.25">
      <c r="D369" s="264"/>
    </row>
    <row r="370" spans="4:4" x14ac:dyDescent="0.25">
      <c r="D370" s="264"/>
    </row>
    <row r="371" spans="4:4" x14ac:dyDescent="0.25">
      <c r="D371" s="264"/>
    </row>
    <row r="372" spans="4:4" x14ac:dyDescent="0.25">
      <c r="D372" s="264"/>
    </row>
    <row r="373" spans="4:4" x14ac:dyDescent="0.25">
      <c r="D373" s="264"/>
    </row>
    <row r="374" spans="4:4" x14ac:dyDescent="0.25">
      <c r="D374" s="264"/>
    </row>
    <row r="375" spans="4:4" x14ac:dyDescent="0.25">
      <c r="D375" s="264"/>
    </row>
    <row r="376" spans="4:4" x14ac:dyDescent="0.25">
      <c r="D376" s="264"/>
    </row>
    <row r="377" spans="4:4" x14ac:dyDescent="0.25">
      <c r="D377" s="264"/>
    </row>
    <row r="378" spans="4:4" x14ac:dyDescent="0.25">
      <c r="D378" s="264"/>
    </row>
    <row r="379" spans="4:4" x14ac:dyDescent="0.25">
      <c r="D379" s="264"/>
    </row>
    <row r="380" spans="4:4" x14ac:dyDescent="0.25">
      <c r="D380" s="264"/>
    </row>
    <row r="381" spans="4:4" x14ac:dyDescent="0.25">
      <c r="D381" s="264"/>
    </row>
    <row r="382" spans="4:4" x14ac:dyDescent="0.25">
      <c r="D382" s="264"/>
    </row>
    <row r="383" spans="4:4" x14ac:dyDescent="0.25">
      <c r="D383" s="264"/>
    </row>
    <row r="384" spans="4:4" x14ac:dyDescent="0.25">
      <c r="D384" s="264"/>
    </row>
    <row r="385" spans="4:4" x14ac:dyDescent="0.25">
      <c r="D385" s="264"/>
    </row>
    <row r="386" spans="4:4" x14ac:dyDescent="0.25">
      <c r="D386" s="264"/>
    </row>
    <row r="387" spans="4:4" x14ac:dyDescent="0.25">
      <c r="D387" s="264"/>
    </row>
    <row r="388" spans="4:4" x14ac:dyDescent="0.25">
      <c r="D388" s="264"/>
    </row>
    <row r="389" spans="4:4" x14ac:dyDescent="0.25">
      <c r="D389" s="264"/>
    </row>
    <row r="390" spans="4:4" x14ac:dyDescent="0.25">
      <c r="D390" s="264"/>
    </row>
    <row r="391" spans="4:4" x14ac:dyDescent="0.25">
      <c r="D391" s="264"/>
    </row>
    <row r="392" spans="4:4" x14ac:dyDescent="0.25">
      <c r="D392" s="264"/>
    </row>
    <row r="393" spans="4:4" x14ac:dyDescent="0.25">
      <c r="D393" s="264"/>
    </row>
    <row r="394" spans="4:4" x14ac:dyDescent="0.25">
      <c r="D394" s="264"/>
    </row>
    <row r="395" spans="4:4" x14ac:dyDescent="0.25">
      <c r="D395" s="264"/>
    </row>
    <row r="396" spans="4:4" x14ac:dyDescent="0.25">
      <c r="D396" s="264"/>
    </row>
    <row r="397" spans="4:4" x14ac:dyDescent="0.25">
      <c r="D397" s="264"/>
    </row>
    <row r="398" spans="4:4" x14ac:dyDescent="0.25">
      <c r="D398" s="264"/>
    </row>
    <row r="399" spans="4:4" x14ac:dyDescent="0.25">
      <c r="D399" s="264"/>
    </row>
    <row r="400" spans="4:4" x14ac:dyDescent="0.25">
      <c r="D400" s="264"/>
    </row>
    <row r="401" spans="4:4" x14ac:dyDescent="0.25">
      <c r="D401" s="264"/>
    </row>
    <row r="402" spans="4:4" x14ac:dyDescent="0.25">
      <c r="D402" s="264"/>
    </row>
    <row r="403" spans="4:4" x14ac:dyDescent="0.25">
      <c r="D403" s="264"/>
    </row>
    <row r="404" spans="4:4" x14ac:dyDescent="0.25">
      <c r="D404" s="264"/>
    </row>
    <row r="405" spans="4:4" x14ac:dyDescent="0.25">
      <c r="D405" s="264"/>
    </row>
    <row r="406" spans="4:4" x14ac:dyDescent="0.25">
      <c r="D406" s="264"/>
    </row>
    <row r="407" spans="4:4" x14ac:dyDescent="0.25">
      <c r="D407" s="264"/>
    </row>
    <row r="408" spans="4:4" x14ac:dyDescent="0.25">
      <c r="D408" s="264"/>
    </row>
    <row r="409" spans="4:4" x14ac:dyDescent="0.25">
      <c r="D409" s="264"/>
    </row>
    <row r="410" spans="4:4" x14ac:dyDescent="0.25">
      <c r="D410" s="264"/>
    </row>
    <row r="411" spans="4:4" x14ac:dyDescent="0.25">
      <c r="D411" s="264"/>
    </row>
    <row r="412" spans="4:4" x14ac:dyDescent="0.25">
      <c r="D412" s="264"/>
    </row>
    <row r="413" spans="4:4" x14ac:dyDescent="0.25">
      <c r="D413" s="264"/>
    </row>
    <row r="414" spans="4:4" x14ac:dyDescent="0.25">
      <c r="D414" s="264"/>
    </row>
    <row r="415" spans="4:4" x14ac:dyDescent="0.25">
      <c r="D415" s="264"/>
    </row>
    <row r="416" spans="4:4" x14ac:dyDescent="0.25">
      <c r="D416" s="264"/>
    </row>
    <row r="417" spans="4:4" x14ac:dyDescent="0.25">
      <c r="D417" s="264"/>
    </row>
    <row r="418" spans="4:4" x14ac:dyDescent="0.25">
      <c r="D418" s="264"/>
    </row>
    <row r="419" spans="4:4" x14ac:dyDescent="0.25">
      <c r="D419" s="264"/>
    </row>
    <row r="420" spans="4:4" x14ac:dyDescent="0.25">
      <c r="D420" s="264"/>
    </row>
    <row r="421" spans="4:4" x14ac:dyDescent="0.25">
      <c r="D421" s="264"/>
    </row>
  </sheetData>
  <mergeCells count="60">
    <mergeCell ref="A18:E18"/>
    <mergeCell ref="A2:M2"/>
    <mergeCell ref="A3:M3"/>
    <mergeCell ref="A5:C5"/>
    <mergeCell ref="A6:C8"/>
    <mergeCell ref="E6:E8"/>
    <mergeCell ref="G6:G8"/>
    <mergeCell ref="I6:I8"/>
    <mergeCell ref="K6:K8"/>
    <mergeCell ref="M6:M8"/>
    <mergeCell ref="G15:G16"/>
    <mergeCell ref="I15:I16"/>
    <mergeCell ref="K15:K16"/>
    <mergeCell ref="M15:M16"/>
    <mergeCell ref="C16:F16"/>
    <mergeCell ref="A21:C21"/>
    <mergeCell ref="A22:C24"/>
    <mergeCell ref="E22:E24"/>
    <mergeCell ref="G22:G24"/>
    <mergeCell ref="I22:I24"/>
    <mergeCell ref="A40:E40"/>
    <mergeCell ref="M22:M24"/>
    <mergeCell ref="G31:G32"/>
    <mergeCell ref="I31:I32"/>
    <mergeCell ref="K31:K32"/>
    <mergeCell ref="M31:M32"/>
    <mergeCell ref="C32:F32"/>
    <mergeCell ref="K22:K24"/>
    <mergeCell ref="B35:F35"/>
    <mergeCell ref="B36:F36"/>
    <mergeCell ref="B37:F37"/>
    <mergeCell ref="B38:F38"/>
    <mergeCell ref="B39:F39"/>
    <mergeCell ref="C54:F54"/>
    <mergeCell ref="A43:C43"/>
    <mergeCell ref="A44:C46"/>
    <mergeCell ref="E44:E46"/>
    <mergeCell ref="G44:G46"/>
    <mergeCell ref="M44:M46"/>
    <mergeCell ref="G53:G54"/>
    <mergeCell ref="I53:I54"/>
    <mergeCell ref="K53:K54"/>
    <mergeCell ref="M53:M54"/>
    <mergeCell ref="I44:I46"/>
    <mergeCell ref="K44:K46"/>
    <mergeCell ref="A56:E56"/>
    <mergeCell ref="A59:C59"/>
    <mergeCell ref="A60:C62"/>
    <mergeCell ref="E60:E62"/>
    <mergeCell ref="G60:G62"/>
    <mergeCell ref="C70:F70"/>
    <mergeCell ref="A78:G78"/>
    <mergeCell ref="A81:G81"/>
    <mergeCell ref="K60:K62"/>
    <mergeCell ref="M60:M62"/>
    <mergeCell ref="G69:G70"/>
    <mergeCell ref="I69:I70"/>
    <mergeCell ref="K69:K70"/>
    <mergeCell ref="M69:M70"/>
    <mergeCell ref="I60:I6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9"/>
  <sheetViews>
    <sheetView workbookViewId="0">
      <pane xSplit="12" ySplit="23" topLeftCell="M39" activePane="bottomRight" state="frozen"/>
      <selection activeCell="E15" sqref="E15:E19"/>
      <selection pane="topRight" activeCell="E15" sqref="E15:E19"/>
      <selection pane="bottomLeft" activeCell="E15" sqref="E15:E19"/>
      <selection pane="bottomRight" activeCell="M32" sqref="M32"/>
    </sheetView>
  </sheetViews>
  <sheetFormatPr defaultRowHeight="15" x14ac:dyDescent="0.25"/>
  <cols>
    <col min="1" max="1" width="4.7109375" customWidth="1"/>
    <col min="2" max="2" width="11.42578125" customWidth="1"/>
    <col min="3" max="3" width="10" customWidth="1"/>
    <col min="4" max="4" width="15.140625" customWidth="1"/>
    <col min="5" max="5" width="23.7109375" customWidth="1"/>
    <col min="6" max="6" width="18" customWidth="1"/>
  </cols>
  <sheetData>
    <row r="1" spans="1:6" x14ac:dyDescent="0.25">
      <c r="A1" s="222"/>
      <c r="B1" s="222"/>
      <c r="C1" s="222"/>
      <c r="D1" s="222"/>
      <c r="E1" s="222"/>
      <c r="F1" s="222"/>
    </row>
    <row r="2" spans="1:6" ht="15.75" x14ac:dyDescent="0.25">
      <c r="A2" s="223"/>
      <c r="B2" s="223"/>
      <c r="C2" s="223"/>
      <c r="D2" s="223"/>
      <c r="E2" s="223"/>
      <c r="F2" s="223"/>
    </row>
    <row r="3" spans="1:6" ht="15.75" x14ac:dyDescent="0.25">
      <c r="A3" s="223" t="s">
        <v>211</v>
      </c>
      <c r="B3" s="223"/>
      <c r="C3" s="223"/>
      <c r="D3" s="223"/>
      <c r="E3" s="223"/>
      <c r="F3" s="223"/>
    </row>
    <row r="4" spans="1:6" ht="15.75" x14ac:dyDescent="0.25">
      <c r="A4" s="223" t="s">
        <v>212</v>
      </c>
      <c r="B4" s="223"/>
      <c r="C4" s="223"/>
      <c r="D4" s="223"/>
      <c r="E4" s="223"/>
      <c r="F4" s="223"/>
    </row>
    <row r="8" spans="1:6" x14ac:dyDescent="0.25">
      <c r="B8" s="225" t="s">
        <v>213</v>
      </c>
      <c r="F8" s="226" t="s">
        <v>214</v>
      </c>
    </row>
    <row r="9" spans="1:6" x14ac:dyDescent="0.25">
      <c r="B9" t="s">
        <v>215</v>
      </c>
      <c r="D9" s="227">
        <f>SUM('[1]HE, Section I'!K20:M21)</f>
        <v>225953331</v>
      </c>
      <c r="F9" s="228">
        <f>SUM('[1]HE, Section I'!O20:O21)</f>
        <v>0.69204562722231233</v>
      </c>
    </row>
    <row r="10" spans="1:6" x14ac:dyDescent="0.25">
      <c r="B10" t="s">
        <v>216</v>
      </c>
      <c r="D10" s="227">
        <f>SUM('[1]HE, Section I'!K33:M33)</f>
        <v>100547295.70999999</v>
      </c>
      <c r="F10" s="228">
        <f>SUM('[1]HE, Section I'!O33:O34)</f>
        <v>0.30795437277768772</v>
      </c>
    </row>
    <row r="11" spans="1:6" x14ac:dyDescent="0.25">
      <c r="B11" t="s">
        <v>178</v>
      </c>
      <c r="D11" s="227">
        <f>SUM('[1]HE, Section I'!K44:M45)</f>
        <v>0</v>
      </c>
      <c r="F11" s="228">
        <f>SUM('[1]HE, Section I'!O44:O45)</f>
        <v>0</v>
      </c>
    </row>
    <row r="12" spans="1:6" x14ac:dyDescent="0.25">
      <c r="B12" t="s">
        <v>194</v>
      </c>
      <c r="D12" s="227">
        <f>SUM('[1]HE, Section I'!K57:M57)</f>
        <v>0</v>
      </c>
      <c r="F12" s="228">
        <f>SUM('[1]HE, Section I'!O57:O58)</f>
        <v>0</v>
      </c>
    </row>
    <row r="13" spans="1:6" x14ac:dyDescent="0.25">
      <c r="C13" s="225" t="s">
        <v>65</v>
      </c>
      <c r="D13" s="227">
        <f>SUM(D9:D12)</f>
        <v>326500626.70999998</v>
      </c>
      <c r="F13" s="228">
        <f>SUM(F9:F12)</f>
        <v>1</v>
      </c>
    </row>
    <row r="16" spans="1:6" x14ac:dyDescent="0.25">
      <c r="B16" s="225" t="s">
        <v>217</v>
      </c>
    </row>
    <row r="17" spans="2:6" x14ac:dyDescent="0.25">
      <c r="B17" t="s">
        <v>218</v>
      </c>
      <c r="D17" s="227">
        <f>SUM('[1]HE, Section II'!I15:I16)</f>
        <v>19658555.75</v>
      </c>
    </row>
    <row r="18" spans="2:6" x14ac:dyDescent="0.25">
      <c r="B18" t="s">
        <v>219</v>
      </c>
      <c r="D18" s="227">
        <f>SUM('[1]HE, Section II'!I31:I32)</f>
        <v>33503310.609999999</v>
      </c>
    </row>
    <row r="19" spans="2:6" x14ac:dyDescent="0.25">
      <c r="B19" t="s">
        <v>220</v>
      </c>
      <c r="D19" s="227">
        <f>SUM('[1]HE, Section II'!I53:I54)</f>
        <v>6738879.25</v>
      </c>
    </row>
    <row r="20" spans="2:6" x14ac:dyDescent="0.25">
      <c r="B20" t="s">
        <v>221</v>
      </c>
      <c r="D20" s="227">
        <f>SUM('[1]HE, Section II'!I69:I70)</f>
        <v>11535256.27</v>
      </c>
    </row>
    <row r="21" spans="2:6" x14ac:dyDescent="0.25">
      <c r="C21" s="225" t="s">
        <v>65</v>
      </c>
      <c r="D21" s="227">
        <f>SUM(D17:D20)</f>
        <v>71436001.879999995</v>
      </c>
    </row>
    <row r="24" spans="2:6" x14ac:dyDescent="0.25">
      <c r="B24" s="225" t="s">
        <v>222</v>
      </c>
    </row>
    <row r="25" spans="2:6" x14ac:dyDescent="0.25">
      <c r="C25" t="s">
        <v>223</v>
      </c>
      <c r="D25" s="229">
        <f>D21*F10</f>
        <v>21999029.152701121</v>
      </c>
    </row>
    <row r="26" spans="2:6" x14ac:dyDescent="0.25">
      <c r="C26" t="s">
        <v>194</v>
      </c>
      <c r="D26" s="229">
        <f>D21*F12</f>
        <v>0</v>
      </c>
    </row>
    <row r="27" spans="2:6" x14ac:dyDescent="0.25">
      <c r="C27" s="225" t="s">
        <v>65</v>
      </c>
      <c r="D27" s="230">
        <f>SUM(D25:D26)</f>
        <v>21999029.152701121</v>
      </c>
    </row>
    <row r="30" spans="2:6" x14ac:dyDescent="0.25">
      <c r="B30" s="225" t="s">
        <v>224</v>
      </c>
      <c r="F30" s="225" t="s">
        <v>225</v>
      </c>
    </row>
    <row r="31" spans="2:6" x14ac:dyDescent="0.25">
      <c r="B31" t="s">
        <v>215</v>
      </c>
      <c r="D31" s="227">
        <f>D9</f>
        <v>225953331</v>
      </c>
      <c r="F31" s="228">
        <f>D31/D35</f>
        <v>0.74204317091466732</v>
      </c>
    </row>
    <row r="32" spans="2:6" x14ac:dyDescent="0.25">
      <c r="B32" t="s">
        <v>216</v>
      </c>
      <c r="D32" s="227">
        <f>D10-D25</f>
        <v>78548266.557298869</v>
      </c>
      <c r="F32" s="228">
        <f>D32/D35</f>
        <v>0.25795682908533257</v>
      </c>
    </row>
    <row r="33" spans="1:6" x14ac:dyDescent="0.25">
      <c r="B33" t="s">
        <v>178</v>
      </c>
      <c r="D33" s="227">
        <f>D11</f>
        <v>0</v>
      </c>
      <c r="F33" s="228">
        <f>D33/D35</f>
        <v>0</v>
      </c>
    </row>
    <row r="34" spans="1:6" x14ac:dyDescent="0.25">
      <c r="B34" t="s">
        <v>194</v>
      </c>
      <c r="D34" s="227">
        <f>D12-D26</f>
        <v>0</v>
      </c>
      <c r="F34" s="228">
        <f>D34/D35</f>
        <v>0</v>
      </c>
    </row>
    <row r="35" spans="1:6" x14ac:dyDescent="0.25">
      <c r="C35" s="225" t="s">
        <v>65</v>
      </c>
      <c r="D35" s="229">
        <f>SUM(D31:D34)</f>
        <v>304501597.5572989</v>
      </c>
      <c r="F35" s="228">
        <f>SUM(F31:F34)</f>
        <v>0.99999999999999989</v>
      </c>
    </row>
    <row r="36" spans="1:6" x14ac:dyDescent="0.25">
      <c r="C36" s="225"/>
      <c r="D36" s="227"/>
      <c r="F36" s="228"/>
    </row>
    <row r="37" spans="1:6" x14ac:dyDescent="0.25">
      <c r="C37" s="225"/>
      <c r="D37" s="227"/>
      <c r="F37" s="228"/>
    </row>
    <row r="38" spans="1:6" x14ac:dyDescent="0.25">
      <c r="C38" s="225"/>
      <c r="D38" s="227"/>
      <c r="F38" s="231"/>
    </row>
    <row r="39" spans="1:6" x14ac:dyDescent="0.25">
      <c r="A39" s="232" t="s">
        <v>204</v>
      </c>
      <c r="B39" s="224"/>
      <c r="C39" s="224"/>
      <c r="D39" s="224"/>
      <c r="E39" s="224"/>
      <c r="F39" s="22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58"/>
  <sheetViews>
    <sheetView workbookViewId="0">
      <selection activeCell="A44" sqref="A44:R44"/>
    </sheetView>
  </sheetViews>
  <sheetFormatPr defaultRowHeight="15" x14ac:dyDescent="0.25"/>
  <cols>
    <col min="1" max="1" width="30.7109375" bestFit="1" customWidth="1"/>
    <col min="18" max="18" width="60.28515625" customWidth="1"/>
  </cols>
  <sheetData>
    <row r="1" spans="1:18" ht="49.5" customHeight="1" x14ac:dyDescent="0.25">
      <c r="A1" s="780" t="s">
        <v>89</v>
      </c>
      <c r="B1" s="781"/>
      <c r="C1" s="781"/>
      <c r="D1" s="781"/>
      <c r="E1" s="781"/>
      <c r="F1" s="781"/>
      <c r="G1" s="781"/>
      <c r="H1" s="781"/>
      <c r="I1" s="781"/>
      <c r="J1" s="781"/>
      <c r="K1" s="781"/>
      <c r="L1" s="781"/>
      <c r="M1" s="781"/>
      <c r="N1" s="781"/>
      <c r="O1" s="781"/>
      <c r="P1" s="781"/>
      <c r="Q1" s="781"/>
      <c r="R1" s="782"/>
    </row>
    <row r="2" spans="1:18" x14ac:dyDescent="0.25">
      <c r="A2" s="8" t="s">
        <v>90</v>
      </c>
      <c r="B2" s="783" t="s">
        <v>99</v>
      </c>
      <c r="C2" s="784"/>
      <c r="D2" s="784"/>
      <c r="E2" s="784"/>
      <c r="F2" s="784"/>
      <c r="G2" s="784"/>
      <c r="H2" s="784"/>
      <c r="I2" s="784"/>
      <c r="J2" s="784"/>
      <c r="K2" s="784"/>
      <c r="L2" s="784"/>
      <c r="M2" s="784"/>
      <c r="N2" s="784"/>
      <c r="O2" s="784"/>
      <c r="P2" s="784"/>
      <c r="Q2" s="784"/>
      <c r="R2" s="785"/>
    </row>
    <row r="3" spans="1:18" x14ac:dyDescent="0.25">
      <c r="A3" s="7"/>
      <c r="B3" s="777" t="s">
        <v>348</v>
      </c>
      <c r="C3" s="778"/>
      <c r="D3" s="778"/>
      <c r="E3" s="778"/>
      <c r="F3" s="778"/>
      <c r="G3" s="778"/>
      <c r="H3" s="778"/>
      <c r="I3" s="778"/>
      <c r="J3" s="778"/>
      <c r="K3" s="778"/>
      <c r="L3" s="778"/>
      <c r="M3" s="778"/>
      <c r="N3" s="778"/>
      <c r="O3" s="778"/>
      <c r="P3" s="778"/>
      <c r="Q3" s="778"/>
      <c r="R3" s="779"/>
    </row>
    <row r="4" spans="1:18" x14ac:dyDescent="0.25">
      <c r="A4" s="7"/>
      <c r="B4" s="777" t="s">
        <v>91</v>
      </c>
      <c r="C4" s="778"/>
      <c r="D4" s="778"/>
      <c r="E4" s="778"/>
      <c r="F4" s="778"/>
      <c r="G4" s="778"/>
      <c r="H4" s="778"/>
      <c r="I4" s="778"/>
      <c r="J4" s="778"/>
      <c r="K4" s="778"/>
      <c r="L4" s="778"/>
      <c r="M4" s="778"/>
      <c r="N4" s="778"/>
      <c r="O4" s="778"/>
      <c r="P4" s="778"/>
      <c r="Q4" s="778"/>
      <c r="R4" s="779"/>
    </row>
    <row r="5" spans="1:18" ht="15" customHeight="1" x14ac:dyDescent="0.25">
      <c r="A5" s="7"/>
      <c r="B5" s="777" t="s">
        <v>529</v>
      </c>
      <c r="C5" s="778"/>
      <c r="D5" s="778"/>
      <c r="E5" s="778"/>
      <c r="F5" s="778"/>
      <c r="G5" s="778"/>
      <c r="H5" s="778"/>
      <c r="I5" s="778"/>
      <c r="J5" s="778"/>
      <c r="K5" s="778"/>
      <c r="L5" s="778"/>
      <c r="M5" s="778"/>
      <c r="N5" s="778"/>
      <c r="O5" s="778"/>
      <c r="P5" s="778"/>
      <c r="Q5" s="778"/>
      <c r="R5" s="779"/>
    </row>
    <row r="6" spans="1:18" x14ac:dyDescent="0.25">
      <c r="A6" s="79" t="s">
        <v>142</v>
      </c>
      <c r="B6" s="777" t="s">
        <v>92</v>
      </c>
      <c r="C6" s="778"/>
      <c r="D6" s="778"/>
      <c r="E6" s="778"/>
      <c r="F6" s="778"/>
      <c r="G6" s="778"/>
      <c r="H6" s="778"/>
      <c r="I6" s="778"/>
      <c r="J6" s="778"/>
      <c r="K6" s="778"/>
      <c r="L6" s="778"/>
      <c r="M6" s="778"/>
      <c r="N6" s="778"/>
      <c r="O6" s="778"/>
      <c r="P6" s="778"/>
      <c r="Q6" s="778"/>
      <c r="R6" s="779"/>
    </row>
    <row r="7" spans="1:18" x14ac:dyDescent="0.25">
      <c r="A7" s="79" t="s">
        <v>142</v>
      </c>
      <c r="B7" s="777" t="s">
        <v>93</v>
      </c>
      <c r="C7" s="778"/>
      <c r="D7" s="778"/>
      <c r="E7" s="778"/>
      <c r="F7" s="778"/>
      <c r="G7" s="778"/>
      <c r="H7" s="778"/>
      <c r="I7" s="778"/>
      <c r="J7" s="778"/>
      <c r="K7" s="778"/>
      <c r="L7" s="778"/>
      <c r="M7" s="778"/>
      <c r="N7" s="778"/>
      <c r="O7" s="778"/>
      <c r="P7" s="778"/>
      <c r="Q7" s="778"/>
      <c r="R7" s="779"/>
    </row>
    <row r="8" spans="1:18" x14ac:dyDescent="0.25">
      <c r="A8" s="7"/>
      <c r="B8" s="777" t="s">
        <v>94</v>
      </c>
      <c r="C8" s="778"/>
      <c r="D8" s="778"/>
      <c r="E8" s="778"/>
      <c r="F8" s="778"/>
      <c r="G8" s="778"/>
      <c r="H8" s="778"/>
      <c r="I8" s="778"/>
      <c r="J8" s="778"/>
      <c r="K8" s="778"/>
      <c r="L8" s="778"/>
      <c r="M8" s="778"/>
      <c r="N8" s="778"/>
      <c r="O8" s="778"/>
      <c r="P8" s="778"/>
      <c r="Q8" s="778"/>
      <c r="R8" s="779"/>
    </row>
    <row r="9" spans="1:18" x14ac:dyDescent="0.25">
      <c r="A9" s="7"/>
      <c r="B9" s="777" t="s">
        <v>95</v>
      </c>
      <c r="C9" s="778"/>
      <c r="D9" s="778"/>
      <c r="E9" s="778"/>
      <c r="F9" s="778"/>
      <c r="G9" s="778"/>
      <c r="H9" s="778"/>
      <c r="I9" s="778"/>
      <c r="J9" s="778"/>
      <c r="K9" s="778"/>
      <c r="L9" s="778"/>
      <c r="M9" s="778"/>
      <c r="N9" s="778"/>
      <c r="O9" s="778"/>
      <c r="P9" s="778"/>
      <c r="Q9" s="778"/>
      <c r="R9" s="779"/>
    </row>
    <row r="10" spans="1:18" x14ac:dyDescent="0.25">
      <c r="A10" s="7"/>
      <c r="B10" s="777" t="s">
        <v>96</v>
      </c>
      <c r="C10" s="778"/>
      <c r="D10" s="778"/>
      <c r="E10" s="778"/>
      <c r="F10" s="778"/>
      <c r="G10" s="778"/>
      <c r="H10" s="778"/>
      <c r="I10" s="778"/>
      <c r="J10" s="778"/>
      <c r="K10" s="778"/>
      <c r="L10" s="778"/>
      <c r="M10" s="778"/>
      <c r="N10" s="778"/>
      <c r="O10" s="778"/>
      <c r="P10" s="778"/>
      <c r="Q10" s="778"/>
      <c r="R10" s="779"/>
    </row>
    <row r="11" spans="1:18" x14ac:dyDescent="0.25">
      <c r="A11" s="7"/>
      <c r="B11" s="777" t="s">
        <v>97</v>
      </c>
      <c r="C11" s="778"/>
      <c r="D11" s="778"/>
      <c r="E11" s="778"/>
      <c r="F11" s="778"/>
      <c r="G11" s="778"/>
      <c r="H11" s="778"/>
      <c r="I11" s="778"/>
      <c r="J11" s="778"/>
      <c r="K11" s="778"/>
      <c r="L11" s="778"/>
      <c r="M11" s="778"/>
      <c r="N11" s="778"/>
      <c r="O11" s="778"/>
      <c r="P11" s="778"/>
      <c r="Q11" s="778"/>
      <c r="R11" s="779"/>
    </row>
    <row r="12" spans="1:18" s="401" customFormat="1" ht="16.5" customHeight="1" x14ac:dyDescent="0.25">
      <c r="A12" s="7"/>
      <c r="B12" s="771" t="s">
        <v>349</v>
      </c>
      <c r="C12" s="772"/>
      <c r="D12" s="772"/>
      <c r="E12" s="772"/>
      <c r="F12" s="772"/>
      <c r="G12" s="772"/>
      <c r="H12" s="772"/>
      <c r="I12" s="772"/>
      <c r="J12" s="772"/>
      <c r="K12" s="772"/>
      <c r="L12" s="772"/>
      <c r="M12" s="772"/>
      <c r="N12" s="772"/>
      <c r="O12" s="772"/>
      <c r="P12" s="772"/>
      <c r="Q12" s="772"/>
      <c r="R12" s="773"/>
    </row>
    <row r="13" spans="1:18" s="401" customFormat="1" ht="16.5" customHeight="1" x14ac:dyDescent="0.25">
      <c r="A13" s="7"/>
      <c r="B13" s="771" t="s">
        <v>350</v>
      </c>
      <c r="C13" s="772"/>
      <c r="D13" s="772"/>
      <c r="E13" s="772"/>
      <c r="F13" s="772"/>
      <c r="G13" s="772"/>
      <c r="H13" s="772"/>
      <c r="I13" s="772"/>
      <c r="J13" s="772"/>
      <c r="K13" s="772"/>
      <c r="L13" s="772"/>
      <c r="M13" s="772"/>
      <c r="N13" s="772"/>
      <c r="O13" s="772"/>
      <c r="P13" s="772"/>
      <c r="Q13" s="772"/>
      <c r="R13" s="773"/>
    </row>
    <row r="14" spans="1:18" x14ac:dyDescent="0.25">
      <c r="A14" s="7"/>
      <c r="B14" s="774" t="s">
        <v>98</v>
      </c>
      <c r="C14" s="775"/>
      <c r="D14" s="775"/>
      <c r="E14" s="775"/>
      <c r="F14" s="775"/>
      <c r="G14" s="775"/>
      <c r="H14" s="775"/>
      <c r="I14" s="775"/>
      <c r="J14" s="775"/>
      <c r="K14" s="775"/>
      <c r="L14" s="775"/>
      <c r="M14" s="775"/>
      <c r="N14" s="775"/>
      <c r="O14" s="775"/>
      <c r="P14" s="775"/>
      <c r="Q14" s="775"/>
      <c r="R14" s="776"/>
    </row>
    <row r="15" spans="1:18" ht="15.75" thickBot="1" x14ac:dyDescent="0.3">
      <c r="A15" s="7"/>
      <c r="B15" s="777"/>
      <c r="C15" s="778"/>
      <c r="D15" s="778"/>
      <c r="E15" s="778"/>
      <c r="F15" s="778"/>
      <c r="G15" s="778"/>
      <c r="H15" s="778"/>
      <c r="I15" s="778"/>
      <c r="J15" s="778"/>
      <c r="K15" s="778"/>
      <c r="L15" s="778"/>
      <c r="M15" s="778"/>
      <c r="N15" s="778"/>
      <c r="O15" s="778"/>
      <c r="P15" s="778"/>
      <c r="Q15" s="778"/>
      <c r="R15" s="779"/>
    </row>
    <row r="16" spans="1:18" s="488" customFormat="1" ht="15.75" thickBot="1" x14ac:dyDescent="0.3">
      <c r="A16" s="768" t="s">
        <v>403</v>
      </c>
      <c r="B16" s="769"/>
      <c r="C16" s="769"/>
      <c r="D16" s="769"/>
      <c r="E16" s="769"/>
      <c r="F16" s="769"/>
      <c r="G16" s="769"/>
      <c r="H16" s="769"/>
      <c r="I16" s="769"/>
      <c r="J16" s="769"/>
      <c r="K16" s="769"/>
      <c r="L16" s="769"/>
      <c r="M16" s="769"/>
      <c r="N16" s="769"/>
      <c r="O16" s="769"/>
      <c r="P16" s="769"/>
      <c r="Q16" s="769"/>
      <c r="R16" s="770"/>
    </row>
    <row r="17" spans="1:18" s="488" customFormat="1" ht="15" customHeight="1" x14ac:dyDescent="0.25">
      <c r="A17" s="759" t="s">
        <v>404</v>
      </c>
      <c r="B17" s="760"/>
      <c r="C17" s="760"/>
      <c r="D17" s="760"/>
      <c r="E17" s="760"/>
      <c r="F17" s="760"/>
      <c r="G17" s="760"/>
      <c r="H17" s="760"/>
      <c r="I17" s="760"/>
      <c r="J17" s="760"/>
      <c r="K17" s="760"/>
      <c r="L17" s="760"/>
      <c r="M17" s="760"/>
      <c r="N17" s="760"/>
      <c r="O17" s="760"/>
      <c r="P17" s="760"/>
      <c r="Q17" s="760"/>
      <c r="R17" s="761"/>
    </row>
    <row r="18" spans="1:18" s="488" customFormat="1" x14ac:dyDescent="0.25">
      <c r="A18" s="762"/>
      <c r="B18" s="763"/>
      <c r="C18" s="763"/>
      <c r="D18" s="763"/>
      <c r="E18" s="763"/>
      <c r="F18" s="763"/>
      <c r="G18" s="763"/>
      <c r="H18" s="763"/>
      <c r="I18" s="763"/>
      <c r="J18" s="763"/>
      <c r="K18" s="763"/>
      <c r="L18" s="763"/>
      <c r="M18" s="763"/>
      <c r="N18" s="763"/>
      <c r="O18" s="763"/>
      <c r="P18" s="763"/>
      <c r="Q18" s="763"/>
      <c r="R18" s="764"/>
    </row>
    <row r="19" spans="1:18" s="488" customFormat="1" x14ac:dyDescent="0.25">
      <c r="A19" s="762"/>
      <c r="B19" s="763"/>
      <c r="C19" s="763"/>
      <c r="D19" s="763"/>
      <c r="E19" s="763"/>
      <c r="F19" s="763"/>
      <c r="G19" s="763"/>
      <c r="H19" s="763"/>
      <c r="I19" s="763"/>
      <c r="J19" s="763"/>
      <c r="K19" s="763"/>
      <c r="L19" s="763"/>
      <c r="M19" s="763"/>
      <c r="N19" s="763"/>
      <c r="O19" s="763"/>
      <c r="P19" s="763"/>
      <c r="Q19" s="763"/>
      <c r="R19" s="764"/>
    </row>
    <row r="20" spans="1:18" s="488" customFormat="1" x14ac:dyDescent="0.25">
      <c r="A20" s="762"/>
      <c r="B20" s="763"/>
      <c r="C20" s="763"/>
      <c r="D20" s="763"/>
      <c r="E20" s="763"/>
      <c r="F20" s="763"/>
      <c r="G20" s="763"/>
      <c r="H20" s="763"/>
      <c r="I20" s="763"/>
      <c r="J20" s="763"/>
      <c r="K20" s="763"/>
      <c r="L20" s="763"/>
      <c r="M20" s="763"/>
      <c r="N20" s="763"/>
      <c r="O20" s="763"/>
      <c r="P20" s="763"/>
      <c r="Q20" s="763"/>
      <c r="R20" s="764"/>
    </row>
    <row r="21" spans="1:18" s="488" customFormat="1" x14ac:dyDescent="0.25">
      <c r="A21" s="762"/>
      <c r="B21" s="763"/>
      <c r="C21" s="763"/>
      <c r="D21" s="763"/>
      <c r="E21" s="763"/>
      <c r="F21" s="763"/>
      <c r="G21" s="763"/>
      <c r="H21" s="763"/>
      <c r="I21" s="763"/>
      <c r="J21" s="763"/>
      <c r="K21" s="763"/>
      <c r="L21" s="763"/>
      <c r="M21" s="763"/>
      <c r="N21" s="763"/>
      <c r="O21" s="763"/>
      <c r="P21" s="763"/>
      <c r="Q21" s="763"/>
      <c r="R21" s="764"/>
    </row>
    <row r="22" spans="1:18" s="488" customFormat="1" x14ac:dyDescent="0.25">
      <c r="A22" s="762"/>
      <c r="B22" s="763"/>
      <c r="C22" s="763"/>
      <c r="D22" s="763"/>
      <c r="E22" s="763"/>
      <c r="F22" s="763"/>
      <c r="G22" s="763"/>
      <c r="H22" s="763"/>
      <c r="I22" s="763"/>
      <c r="J22" s="763"/>
      <c r="K22" s="763"/>
      <c r="L22" s="763"/>
      <c r="M22" s="763"/>
      <c r="N22" s="763"/>
      <c r="O22" s="763"/>
      <c r="P22" s="763"/>
      <c r="Q22" s="763"/>
      <c r="R22" s="764"/>
    </row>
    <row r="23" spans="1:18" s="488" customFormat="1" x14ac:dyDescent="0.25">
      <c r="A23" s="762"/>
      <c r="B23" s="763"/>
      <c r="C23" s="763"/>
      <c r="D23" s="763"/>
      <c r="E23" s="763"/>
      <c r="F23" s="763"/>
      <c r="G23" s="763"/>
      <c r="H23" s="763"/>
      <c r="I23" s="763"/>
      <c r="J23" s="763"/>
      <c r="K23" s="763"/>
      <c r="L23" s="763"/>
      <c r="M23" s="763"/>
      <c r="N23" s="763"/>
      <c r="O23" s="763"/>
      <c r="P23" s="763"/>
      <c r="Q23" s="763"/>
      <c r="R23" s="764"/>
    </row>
    <row r="24" spans="1:18" s="488" customFormat="1" x14ac:dyDescent="0.25">
      <c r="A24" s="762"/>
      <c r="B24" s="763"/>
      <c r="C24" s="763"/>
      <c r="D24" s="763"/>
      <c r="E24" s="763"/>
      <c r="F24" s="763"/>
      <c r="G24" s="763"/>
      <c r="H24" s="763"/>
      <c r="I24" s="763"/>
      <c r="J24" s="763"/>
      <c r="K24" s="763"/>
      <c r="L24" s="763"/>
      <c r="M24" s="763"/>
      <c r="N24" s="763"/>
      <c r="O24" s="763"/>
      <c r="P24" s="763"/>
      <c r="Q24" s="763"/>
      <c r="R24" s="764"/>
    </row>
    <row r="25" spans="1:18" s="488" customFormat="1" x14ac:dyDescent="0.25">
      <c r="A25" s="762"/>
      <c r="B25" s="763"/>
      <c r="C25" s="763"/>
      <c r="D25" s="763"/>
      <c r="E25" s="763"/>
      <c r="F25" s="763"/>
      <c r="G25" s="763"/>
      <c r="H25" s="763"/>
      <c r="I25" s="763"/>
      <c r="J25" s="763"/>
      <c r="K25" s="763"/>
      <c r="L25" s="763"/>
      <c r="M25" s="763"/>
      <c r="N25" s="763"/>
      <c r="O25" s="763"/>
      <c r="P25" s="763"/>
      <c r="Q25" s="763"/>
      <c r="R25" s="764"/>
    </row>
    <row r="26" spans="1:18" s="488" customFormat="1" x14ac:dyDescent="0.25">
      <c r="A26" s="762"/>
      <c r="B26" s="763"/>
      <c r="C26" s="763"/>
      <c r="D26" s="763"/>
      <c r="E26" s="763"/>
      <c r="F26" s="763"/>
      <c r="G26" s="763"/>
      <c r="H26" s="763"/>
      <c r="I26" s="763"/>
      <c r="J26" s="763"/>
      <c r="K26" s="763"/>
      <c r="L26" s="763"/>
      <c r="M26" s="763"/>
      <c r="N26" s="763"/>
      <c r="O26" s="763"/>
      <c r="P26" s="763"/>
      <c r="Q26" s="763"/>
      <c r="R26" s="764"/>
    </row>
    <row r="27" spans="1:18" s="488" customFormat="1" x14ac:dyDescent="0.25">
      <c r="A27" s="762"/>
      <c r="B27" s="763"/>
      <c r="C27" s="763"/>
      <c r="D27" s="763"/>
      <c r="E27" s="763"/>
      <c r="F27" s="763"/>
      <c r="G27" s="763"/>
      <c r="H27" s="763"/>
      <c r="I27" s="763"/>
      <c r="J27" s="763"/>
      <c r="K27" s="763"/>
      <c r="L27" s="763"/>
      <c r="M27" s="763"/>
      <c r="N27" s="763"/>
      <c r="O27" s="763"/>
      <c r="P27" s="763"/>
      <c r="Q27" s="763"/>
      <c r="R27" s="764"/>
    </row>
    <row r="28" spans="1:18" s="488" customFormat="1" x14ac:dyDescent="0.25">
      <c r="A28" s="762"/>
      <c r="B28" s="763"/>
      <c r="C28" s="763"/>
      <c r="D28" s="763"/>
      <c r="E28" s="763"/>
      <c r="F28" s="763"/>
      <c r="G28" s="763"/>
      <c r="H28" s="763"/>
      <c r="I28" s="763"/>
      <c r="J28" s="763"/>
      <c r="K28" s="763"/>
      <c r="L28" s="763"/>
      <c r="M28" s="763"/>
      <c r="N28" s="763"/>
      <c r="O28" s="763"/>
      <c r="P28" s="763"/>
      <c r="Q28" s="763"/>
      <c r="R28" s="764"/>
    </row>
    <row r="29" spans="1:18" s="488" customFormat="1" ht="273" customHeight="1" thickBot="1" x14ac:dyDescent="0.3">
      <c r="A29" s="765"/>
      <c r="B29" s="766"/>
      <c r="C29" s="766"/>
      <c r="D29" s="766"/>
      <c r="E29" s="766"/>
      <c r="F29" s="766"/>
      <c r="G29" s="766"/>
      <c r="H29" s="766"/>
      <c r="I29" s="766"/>
      <c r="J29" s="766"/>
      <c r="K29" s="766"/>
      <c r="L29" s="766"/>
      <c r="M29" s="766"/>
      <c r="N29" s="766"/>
      <c r="O29" s="766"/>
      <c r="P29" s="766"/>
      <c r="Q29" s="766"/>
      <c r="R29" s="767"/>
    </row>
    <row r="30" spans="1:18" ht="15.75" thickBot="1" x14ac:dyDescent="0.3">
      <c r="A30" s="768" t="s">
        <v>88</v>
      </c>
      <c r="B30" s="769"/>
      <c r="C30" s="769"/>
      <c r="D30" s="769"/>
      <c r="E30" s="769"/>
      <c r="F30" s="769"/>
      <c r="G30" s="769"/>
      <c r="H30" s="769"/>
      <c r="I30" s="769"/>
      <c r="J30" s="769"/>
      <c r="K30" s="769"/>
      <c r="L30" s="769"/>
      <c r="M30" s="769"/>
      <c r="N30" s="769"/>
      <c r="O30" s="769"/>
      <c r="P30" s="769"/>
      <c r="Q30" s="769"/>
      <c r="R30" s="770"/>
    </row>
    <row r="31" spans="1:18" ht="15" customHeight="1" x14ac:dyDescent="0.25">
      <c r="A31" s="759" t="s">
        <v>351</v>
      </c>
      <c r="B31" s="760"/>
      <c r="C31" s="760"/>
      <c r="D31" s="760"/>
      <c r="E31" s="760"/>
      <c r="F31" s="760"/>
      <c r="G31" s="760"/>
      <c r="H31" s="760"/>
      <c r="I31" s="760"/>
      <c r="J31" s="760"/>
      <c r="K31" s="760"/>
      <c r="L31" s="760"/>
      <c r="M31" s="760"/>
      <c r="N31" s="760"/>
      <c r="O31" s="760"/>
      <c r="P31" s="760"/>
      <c r="Q31" s="760"/>
      <c r="R31" s="761"/>
    </row>
    <row r="32" spans="1:18" x14ac:dyDescent="0.25">
      <c r="A32" s="762"/>
      <c r="B32" s="763"/>
      <c r="C32" s="763"/>
      <c r="D32" s="763"/>
      <c r="E32" s="763"/>
      <c r="F32" s="763"/>
      <c r="G32" s="763"/>
      <c r="H32" s="763"/>
      <c r="I32" s="763"/>
      <c r="J32" s="763"/>
      <c r="K32" s="763"/>
      <c r="L32" s="763"/>
      <c r="M32" s="763"/>
      <c r="N32" s="763"/>
      <c r="O32" s="763"/>
      <c r="P32" s="763"/>
      <c r="Q32" s="763"/>
      <c r="R32" s="764"/>
    </row>
    <row r="33" spans="1:18" hidden="1" x14ac:dyDescent="0.25">
      <c r="A33" s="762"/>
      <c r="B33" s="763"/>
      <c r="C33" s="763"/>
      <c r="D33" s="763"/>
      <c r="E33" s="763"/>
      <c r="F33" s="763"/>
      <c r="G33" s="763"/>
      <c r="H33" s="763"/>
      <c r="I33" s="763"/>
      <c r="J33" s="763"/>
      <c r="K33" s="763"/>
      <c r="L33" s="763"/>
      <c r="M33" s="763"/>
      <c r="N33" s="763"/>
      <c r="O33" s="763"/>
      <c r="P33" s="763"/>
      <c r="Q33" s="763"/>
      <c r="R33" s="764"/>
    </row>
    <row r="34" spans="1:18" hidden="1" x14ac:dyDescent="0.25">
      <c r="A34" s="762"/>
      <c r="B34" s="763"/>
      <c r="C34" s="763"/>
      <c r="D34" s="763"/>
      <c r="E34" s="763"/>
      <c r="F34" s="763"/>
      <c r="G34" s="763"/>
      <c r="H34" s="763"/>
      <c r="I34" s="763"/>
      <c r="J34" s="763"/>
      <c r="K34" s="763"/>
      <c r="L34" s="763"/>
      <c r="M34" s="763"/>
      <c r="N34" s="763"/>
      <c r="O34" s="763"/>
      <c r="P34" s="763"/>
      <c r="Q34" s="763"/>
      <c r="R34" s="764"/>
    </row>
    <row r="35" spans="1:18" hidden="1" x14ac:dyDescent="0.25">
      <c r="A35" s="762"/>
      <c r="B35" s="763"/>
      <c r="C35" s="763"/>
      <c r="D35" s="763"/>
      <c r="E35" s="763"/>
      <c r="F35" s="763"/>
      <c r="G35" s="763"/>
      <c r="H35" s="763"/>
      <c r="I35" s="763"/>
      <c r="J35" s="763"/>
      <c r="K35" s="763"/>
      <c r="L35" s="763"/>
      <c r="M35" s="763"/>
      <c r="N35" s="763"/>
      <c r="O35" s="763"/>
      <c r="P35" s="763"/>
      <c r="Q35" s="763"/>
      <c r="R35" s="764"/>
    </row>
    <row r="36" spans="1:18" hidden="1" x14ac:dyDescent="0.25">
      <c r="A36" s="762"/>
      <c r="B36" s="763"/>
      <c r="C36" s="763"/>
      <c r="D36" s="763"/>
      <c r="E36" s="763"/>
      <c r="F36" s="763"/>
      <c r="G36" s="763"/>
      <c r="H36" s="763"/>
      <c r="I36" s="763"/>
      <c r="J36" s="763"/>
      <c r="K36" s="763"/>
      <c r="L36" s="763"/>
      <c r="M36" s="763"/>
      <c r="N36" s="763"/>
      <c r="O36" s="763"/>
      <c r="P36" s="763"/>
      <c r="Q36" s="763"/>
      <c r="R36" s="764"/>
    </row>
    <row r="37" spans="1:18" hidden="1" x14ac:dyDescent="0.25">
      <c r="A37" s="762"/>
      <c r="B37" s="763"/>
      <c r="C37" s="763"/>
      <c r="D37" s="763"/>
      <c r="E37" s="763"/>
      <c r="F37" s="763"/>
      <c r="G37" s="763"/>
      <c r="H37" s="763"/>
      <c r="I37" s="763"/>
      <c r="J37" s="763"/>
      <c r="K37" s="763"/>
      <c r="L37" s="763"/>
      <c r="M37" s="763"/>
      <c r="N37" s="763"/>
      <c r="O37" s="763"/>
      <c r="P37" s="763"/>
      <c r="Q37" s="763"/>
      <c r="R37" s="764"/>
    </row>
    <row r="38" spans="1:18" hidden="1" x14ac:dyDescent="0.25">
      <c r="A38" s="762"/>
      <c r="B38" s="763"/>
      <c r="C38" s="763"/>
      <c r="D38" s="763"/>
      <c r="E38" s="763"/>
      <c r="F38" s="763"/>
      <c r="G38" s="763"/>
      <c r="H38" s="763"/>
      <c r="I38" s="763"/>
      <c r="J38" s="763"/>
      <c r="K38" s="763"/>
      <c r="L38" s="763"/>
      <c r="M38" s="763"/>
      <c r="N38" s="763"/>
      <c r="O38" s="763"/>
      <c r="P38" s="763"/>
      <c r="Q38" s="763"/>
      <c r="R38" s="764"/>
    </row>
    <row r="39" spans="1:18" hidden="1" x14ac:dyDescent="0.25">
      <c r="A39" s="762"/>
      <c r="B39" s="763"/>
      <c r="C39" s="763"/>
      <c r="D39" s="763"/>
      <c r="E39" s="763"/>
      <c r="F39" s="763"/>
      <c r="G39" s="763"/>
      <c r="H39" s="763"/>
      <c r="I39" s="763"/>
      <c r="J39" s="763"/>
      <c r="K39" s="763"/>
      <c r="L39" s="763"/>
      <c r="M39" s="763"/>
      <c r="N39" s="763"/>
      <c r="O39" s="763"/>
      <c r="P39" s="763"/>
      <c r="Q39" s="763"/>
      <c r="R39" s="764"/>
    </row>
    <row r="40" spans="1:18" hidden="1" x14ac:dyDescent="0.25">
      <c r="A40" s="762"/>
      <c r="B40" s="763"/>
      <c r="C40" s="763"/>
      <c r="D40" s="763"/>
      <c r="E40" s="763"/>
      <c r="F40" s="763"/>
      <c r="G40" s="763"/>
      <c r="H40" s="763"/>
      <c r="I40" s="763"/>
      <c r="J40" s="763"/>
      <c r="K40" s="763"/>
      <c r="L40" s="763"/>
      <c r="M40" s="763"/>
      <c r="N40" s="763"/>
      <c r="O40" s="763"/>
      <c r="P40" s="763"/>
      <c r="Q40" s="763"/>
      <c r="R40" s="764"/>
    </row>
    <row r="41" spans="1:18" hidden="1" x14ac:dyDescent="0.25">
      <c r="A41" s="762"/>
      <c r="B41" s="763"/>
      <c r="C41" s="763"/>
      <c r="D41" s="763"/>
      <c r="E41" s="763"/>
      <c r="F41" s="763"/>
      <c r="G41" s="763"/>
      <c r="H41" s="763"/>
      <c r="I41" s="763"/>
      <c r="J41" s="763"/>
      <c r="K41" s="763"/>
      <c r="L41" s="763"/>
      <c r="M41" s="763"/>
      <c r="N41" s="763"/>
      <c r="O41" s="763"/>
      <c r="P41" s="763"/>
      <c r="Q41" s="763"/>
      <c r="R41" s="764"/>
    </row>
    <row r="42" spans="1:18" ht="13.5" hidden="1" customHeight="1" x14ac:dyDescent="0.25">
      <c r="A42" s="762"/>
      <c r="B42" s="763"/>
      <c r="C42" s="763"/>
      <c r="D42" s="763"/>
      <c r="E42" s="763"/>
      <c r="F42" s="763"/>
      <c r="G42" s="763"/>
      <c r="H42" s="763"/>
      <c r="I42" s="763"/>
      <c r="J42" s="763"/>
      <c r="K42" s="763"/>
      <c r="L42" s="763"/>
      <c r="M42" s="763"/>
      <c r="N42" s="763"/>
      <c r="O42" s="763"/>
      <c r="P42" s="763"/>
      <c r="Q42" s="763"/>
      <c r="R42" s="764"/>
    </row>
    <row r="43" spans="1:18" ht="15.75" thickBot="1" x14ac:dyDescent="0.3">
      <c r="A43" s="765"/>
      <c r="B43" s="766"/>
      <c r="C43" s="766"/>
      <c r="D43" s="766"/>
      <c r="E43" s="766"/>
      <c r="F43" s="766"/>
      <c r="G43" s="766"/>
      <c r="H43" s="766"/>
      <c r="I43" s="766"/>
      <c r="J43" s="766"/>
      <c r="K43" s="766"/>
      <c r="L43" s="766"/>
      <c r="M43" s="766"/>
      <c r="N43" s="766"/>
      <c r="O43" s="766"/>
      <c r="P43" s="766"/>
      <c r="Q43" s="766"/>
      <c r="R43" s="767"/>
    </row>
    <row r="44" spans="1:18" ht="15.75" thickBot="1" x14ac:dyDescent="0.3">
      <c r="A44" s="768" t="s">
        <v>100</v>
      </c>
      <c r="B44" s="769"/>
      <c r="C44" s="769"/>
      <c r="D44" s="769"/>
      <c r="E44" s="769"/>
      <c r="F44" s="769"/>
      <c r="G44" s="769"/>
      <c r="H44" s="769"/>
      <c r="I44" s="769"/>
      <c r="J44" s="769"/>
      <c r="K44" s="769"/>
      <c r="L44" s="769"/>
      <c r="M44" s="769"/>
      <c r="N44" s="769"/>
      <c r="O44" s="769"/>
      <c r="P44" s="769"/>
      <c r="Q44" s="769"/>
      <c r="R44" s="770"/>
    </row>
    <row r="45" spans="1:18" ht="15" customHeight="1" x14ac:dyDescent="0.25">
      <c r="A45" s="759"/>
      <c r="B45" s="760"/>
      <c r="C45" s="760"/>
      <c r="D45" s="760"/>
      <c r="E45" s="760"/>
      <c r="F45" s="760"/>
      <c r="G45" s="760"/>
      <c r="H45" s="760"/>
      <c r="I45" s="760"/>
      <c r="J45" s="760"/>
      <c r="K45" s="760"/>
      <c r="L45" s="760"/>
      <c r="M45" s="760"/>
      <c r="N45" s="760"/>
      <c r="O45" s="760"/>
      <c r="P45" s="760"/>
      <c r="Q45" s="760"/>
      <c r="R45" s="761"/>
    </row>
    <row r="46" spans="1:18" x14ac:dyDescent="0.25">
      <c r="A46" s="762"/>
      <c r="B46" s="763"/>
      <c r="C46" s="763"/>
      <c r="D46" s="763"/>
      <c r="E46" s="763"/>
      <c r="F46" s="763"/>
      <c r="G46" s="763"/>
      <c r="H46" s="763"/>
      <c r="I46" s="763"/>
      <c r="J46" s="763"/>
      <c r="K46" s="763"/>
      <c r="L46" s="763"/>
      <c r="M46" s="763"/>
      <c r="N46" s="763"/>
      <c r="O46" s="763"/>
      <c r="P46" s="763"/>
      <c r="Q46" s="763"/>
      <c r="R46" s="764"/>
    </row>
    <row r="47" spans="1:18" hidden="1" x14ac:dyDescent="0.25">
      <c r="A47" s="762"/>
      <c r="B47" s="763"/>
      <c r="C47" s="763"/>
      <c r="D47" s="763"/>
      <c r="E47" s="763"/>
      <c r="F47" s="763"/>
      <c r="G47" s="763"/>
      <c r="H47" s="763"/>
      <c r="I47" s="763"/>
      <c r="J47" s="763"/>
      <c r="K47" s="763"/>
      <c r="L47" s="763"/>
      <c r="M47" s="763"/>
      <c r="N47" s="763"/>
      <c r="O47" s="763"/>
      <c r="P47" s="763"/>
      <c r="Q47" s="763"/>
      <c r="R47" s="764"/>
    </row>
    <row r="48" spans="1:18" hidden="1" x14ac:dyDescent="0.25">
      <c r="A48" s="762"/>
      <c r="B48" s="763"/>
      <c r="C48" s="763"/>
      <c r="D48" s="763"/>
      <c r="E48" s="763"/>
      <c r="F48" s="763"/>
      <c r="G48" s="763"/>
      <c r="H48" s="763"/>
      <c r="I48" s="763"/>
      <c r="J48" s="763"/>
      <c r="K48" s="763"/>
      <c r="L48" s="763"/>
      <c r="M48" s="763"/>
      <c r="N48" s="763"/>
      <c r="O48" s="763"/>
      <c r="P48" s="763"/>
      <c r="Q48" s="763"/>
      <c r="R48" s="764"/>
    </row>
    <row r="49" spans="1:18" hidden="1" x14ac:dyDescent="0.25">
      <c r="A49" s="762"/>
      <c r="B49" s="763"/>
      <c r="C49" s="763"/>
      <c r="D49" s="763"/>
      <c r="E49" s="763"/>
      <c r="F49" s="763"/>
      <c r="G49" s="763"/>
      <c r="H49" s="763"/>
      <c r="I49" s="763"/>
      <c r="J49" s="763"/>
      <c r="K49" s="763"/>
      <c r="L49" s="763"/>
      <c r="M49" s="763"/>
      <c r="N49" s="763"/>
      <c r="O49" s="763"/>
      <c r="P49" s="763"/>
      <c r="Q49" s="763"/>
      <c r="R49" s="764"/>
    </row>
    <row r="50" spans="1:18" hidden="1" x14ac:dyDescent="0.25">
      <c r="A50" s="762"/>
      <c r="B50" s="763"/>
      <c r="C50" s="763"/>
      <c r="D50" s="763"/>
      <c r="E50" s="763"/>
      <c r="F50" s="763"/>
      <c r="G50" s="763"/>
      <c r="H50" s="763"/>
      <c r="I50" s="763"/>
      <c r="J50" s="763"/>
      <c r="K50" s="763"/>
      <c r="L50" s="763"/>
      <c r="M50" s="763"/>
      <c r="N50" s="763"/>
      <c r="O50" s="763"/>
      <c r="P50" s="763"/>
      <c r="Q50" s="763"/>
      <c r="R50" s="764"/>
    </row>
    <row r="51" spans="1:18" hidden="1" x14ac:dyDescent="0.25">
      <c r="A51" s="762"/>
      <c r="B51" s="763"/>
      <c r="C51" s="763"/>
      <c r="D51" s="763"/>
      <c r="E51" s="763"/>
      <c r="F51" s="763"/>
      <c r="G51" s="763"/>
      <c r="H51" s="763"/>
      <c r="I51" s="763"/>
      <c r="J51" s="763"/>
      <c r="K51" s="763"/>
      <c r="L51" s="763"/>
      <c r="M51" s="763"/>
      <c r="N51" s="763"/>
      <c r="O51" s="763"/>
      <c r="P51" s="763"/>
      <c r="Q51" s="763"/>
      <c r="R51" s="764"/>
    </row>
    <row r="52" spans="1:18" hidden="1" x14ac:dyDescent="0.25">
      <c r="A52" s="762"/>
      <c r="B52" s="763"/>
      <c r="C52" s="763"/>
      <c r="D52" s="763"/>
      <c r="E52" s="763"/>
      <c r="F52" s="763"/>
      <c r="G52" s="763"/>
      <c r="H52" s="763"/>
      <c r="I52" s="763"/>
      <c r="J52" s="763"/>
      <c r="K52" s="763"/>
      <c r="L52" s="763"/>
      <c r="M52" s="763"/>
      <c r="N52" s="763"/>
      <c r="O52" s="763"/>
      <c r="P52" s="763"/>
      <c r="Q52" s="763"/>
      <c r="R52" s="764"/>
    </row>
    <row r="53" spans="1:18" hidden="1" x14ac:dyDescent="0.25">
      <c r="A53" s="762"/>
      <c r="B53" s="763"/>
      <c r="C53" s="763"/>
      <c r="D53" s="763"/>
      <c r="E53" s="763"/>
      <c r="F53" s="763"/>
      <c r="G53" s="763"/>
      <c r="H53" s="763"/>
      <c r="I53" s="763"/>
      <c r="J53" s="763"/>
      <c r="K53" s="763"/>
      <c r="L53" s="763"/>
      <c r="M53" s="763"/>
      <c r="N53" s="763"/>
      <c r="O53" s="763"/>
      <c r="P53" s="763"/>
      <c r="Q53" s="763"/>
      <c r="R53" s="764"/>
    </row>
    <row r="54" spans="1:18" hidden="1" x14ac:dyDescent="0.25">
      <c r="A54" s="762"/>
      <c r="B54" s="763"/>
      <c r="C54" s="763"/>
      <c r="D54" s="763"/>
      <c r="E54" s="763"/>
      <c r="F54" s="763"/>
      <c r="G54" s="763"/>
      <c r="H54" s="763"/>
      <c r="I54" s="763"/>
      <c r="J54" s="763"/>
      <c r="K54" s="763"/>
      <c r="L54" s="763"/>
      <c r="M54" s="763"/>
      <c r="N54" s="763"/>
      <c r="O54" s="763"/>
      <c r="P54" s="763"/>
      <c r="Q54" s="763"/>
      <c r="R54" s="764"/>
    </row>
    <row r="55" spans="1:18" hidden="1" x14ac:dyDescent="0.25">
      <c r="A55" s="762"/>
      <c r="B55" s="763"/>
      <c r="C55" s="763"/>
      <c r="D55" s="763"/>
      <c r="E55" s="763"/>
      <c r="F55" s="763"/>
      <c r="G55" s="763"/>
      <c r="H55" s="763"/>
      <c r="I55" s="763"/>
      <c r="J55" s="763"/>
      <c r="K55" s="763"/>
      <c r="L55" s="763"/>
      <c r="M55" s="763"/>
      <c r="N55" s="763"/>
      <c r="O55" s="763"/>
      <c r="P55" s="763"/>
      <c r="Q55" s="763"/>
      <c r="R55" s="764"/>
    </row>
    <row r="56" spans="1:18" hidden="1" x14ac:dyDescent="0.25">
      <c r="A56" s="762"/>
      <c r="B56" s="763"/>
      <c r="C56" s="763"/>
      <c r="D56" s="763"/>
      <c r="E56" s="763"/>
      <c r="F56" s="763"/>
      <c r="G56" s="763"/>
      <c r="H56" s="763"/>
      <c r="I56" s="763"/>
      <c r="J56" s="763"/>
      <c r="K56" s="763"/>
      <c r="L56" s="763"/>
      <c r="M56" s="763"/>
      <c r="N56" s="763"/>
      <c r="O56" s="763"/>
      <c r="P56" s="763"/>
      <c r="Q56" s="763"/>
      <c r="R56" s="764"/>
    </row>
    <row r="57" spans="1:18" ht="15.75" hidden="1" thickBot="1" x14ac:dyDescent="0.3">
      <c r="A57" s="765"/>
      <c r="B57" s="766"/>
      <c r="C57" s="766"/>
      <c r="D57" s="766"/>
      <c r="E57" s="766"/>
      <c r="F57" s="766"/>
      <c r="G57" s="766"/>
      <c r="H57" s="766"/>
      <c r="I57" s="766"/>
      <c r="J57" s="766"/>
      <c r="K57" s="766"/>
      <c r="L57" s="766"/>
      <c r="M57" s="766"/>
      <c r="N57" s="766"/>
      <c r="O57" s="766"/>
      <c r="P57" s="766"/>
      <c r="Q57" s="766"/>
      <c r="R57" s="767"/>
    </row>
    <row r="58" spans="1:18" x14ac:dyDescent="0.25">
      <c r="A58" t="s">
        <v>514</v>
      </c>
    </row>
  </sheetData>
  <mergeCells count="21">
    <mergeCell ref="A1:R1"/>
    <mergeCell ref="B11:R11"/>
    <mergeCell ref="B9:R9"/>
    <mergeCell ref="B7:R7"/>
    <mergeCell ref="B5:R5"/>
    <mergeCell ref="B3:R3"/>
    <mergeCell ref="B4:R4"/>
    <mergeCell ref="B6:R6"/>
    <mergeCell ref="B8:R8"/>
    <mergeCell ref="B10:R10"/>
    <mergeCell ref="B2:R2"/>
    <mergeCell ref="A45:R57"/>
    <mergeCell ref="A31:R43"/>
    <mergeCell ref="A30:R30"/>
    <mergeCell ref="B12:R12"/>
    <mergeCell ref="B13:R13"/>
    <mergeCell ref="A16:R16"/>
    <mergeCell ref="A17:R29"/>
    <mergeCell ref="B14:R14"/>
    <mergeCell ref="B15:R15"/>
    <mergeCell ref="A44:R44"/>
  </mergeCells>
  <pageMargins left="0.7" right="0.7" top="0.75" bottom="0.75" header="0.3" footer="0.3"/>
  <pageSetup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D132"/>
  <sheetViews>
    <sheetView tabSelected="1" zoomScale="85" zoomScaleNormal="85" zoomScaleSheetLayoutView="115" workbookViewId="0">
      <pane xSplit="1" ySplit="18" topLeftCell="B121" activePane="bottomRight" state="frozen"/>
      <selection activeCell="K37" sqref="K37"/>
      <selection pane="topRight" activeCell="K37" sqref="K37"/>
      <selection pane="bottomLeft" activeCell="K37" sqref="K37"/>
      <selection pane="bottomRight" activeCell="H125" sqref="H125"/>
    </sheetView>
  </sheetViews>
  <sheetFormatPr defaultRowHeight="12.75" outlineLevelRow="1" x14ac:dyDescent="0.2"/>
  <cols>
    <col min="1" max="1" width="50.7109375" style="2" customWidth="1"/>
    <col min="2" max="2" width="27.42578125" style="2" bestFit="1" customWidth="1"/>
    <col min="3" max="3" width="18.140625" style="2" customWidth="1"/>
    <col min="4" max="4" width="16" style="2" customWidth="1"/>
    <col min="5" max="5" width="13.7109375" style="1" customWidth="1"/>
    <col min="6" max="6" width="14.7109375" style="1" customWidth="1"/>
    <col min="7" max="7" width="20.42578125" style="1" customWidth="1"/>
    <col min="8" max="8" width="12.28515625" style="1" bestFit="1" customWidth="1"/>
    <col min="9" max="9" width="16.42578125" style="1" bestFit="1" customWidth="1"/>
    <col min="10" max="10" width="71.5703125" style="2" customWidth="1"/>
    <col min="11" max="11" width="13" style="2" customWidth="1"/>
    <col min="12" max="12" width="14.42578125" style="2" bestFit="1" customWidth="1"/>
    <col min="13" max="13" width="12.28515625" style="2" bestFit="1" customWidth="1"/>
    <col min="14" max="14" width="40.85546875" style="2" customWidth="1"/>
    <col min="15" max="16" width="12.28515625" style="2" bestFit="1" customWidth="1"/>
    <col min="17" max="17" width="11.5703125" style="2" bestFit="1" customWidth="1"/>
    <col min="18" max="18" width="12.28515625" style="2" bestFit="1" customWidth="1"/>
    <col min="19" max="19" width="11.28515625" style="2" bestFit="1" customWidth="1"/>
    <col min="20" max="20" width="10.7109375" style="2" customWidth="1"/>
    <col min="21" max="16384" width="9.140625" style="2"/>
  </cols>
  <sheetData>
    <row r="1" spans="1:13" ht="15" x14ac:dyDescent="0.25">
      <c r="A1" s="786" t="s">
        <v>87</v>
      </c>
      <c r="B1" s="787"/>
      <c r="C1" s="787"/>
      <c r="D1" s="787"/>
      <c r="E1" s="787"/>
      <c r="F1" s="787"/>
      <c r="G1" s="787"/>
      <c r="H1" s="787"/>
      <c r="I1" s="787"/>
      <c r="J1" s="787"/>
      <c r="K1" s="52"/>
    </row>
    <row r="2" spans="1:13" ht="15" x14ac:dyDescent="0.25">
      <c r="A2" s="798" t="s">
        <v>79</v>
      </c>
      <c r="B2" s="799"/>
      <c r="C2" s="799"/>
      <c r="D2" s="799"/>
      <c r="E2" s="799"/>
      <c r="F2" s="799"/>
      <c r="G2" s="799"/>
      <c r="H2" s="799"/>
      <c r="I2" s="787"/>
      <c r="J2" s="787"/>
      <c r="K2" s="52"/>
    </row>
    <row r="3" spans="1:13" ht="15" x14ac:dyDescent="0.25">
      <c r="A3" s="798" t="s">
        <v>101</v>
      </c>
      <c r="B3" s="787"/>
      <c r="C3" s="787"/>
      <c r="D3" s="787"/>
      <c r="E3" s="787"/>
      <c r="F3" s="787"/>
      <c r="G3" s="787"/>
      <c r="H3" s="787"/>
      <c r="I3" s="787"/>
      <c r="J3" s="787"/>
      <c r="K3" s="52"/>
    </row>
    <row r="4" spans="1:13" ht="15.75" thickBot="1" x14ac:dyDescent="0.3">
      <c r="A4" s="798"/>
      <c r="B4" s="787"/>
      <c r="C4" s="787"/>
      <c r="D4" s="787"/>
      <c r="E4" s="787"/>
      <c r="F4" s="787"/>
      <c r="G4" s="787"/>
      <c r="H4" s="787"/>
      <c r="I4" s="787"/>
      <c r="J4" s="787"/>
      <c r="K4" s="52"/>
    </row>
    <row r="5" spans="1:13" ht="13.5" thickBot="1" x14ac:dyDescent="0.25">
      <c r="A5" s="399"/>
      <c r="B5" s="422"/>
      <c r="C5" s="420"/>
      <c r="D5" s="416" t="s">
        <v>318</v>
      </c>
      <c r="E5" s="413" t="s">
        <v>319</v>
      </c>
      <c r="F5" s="410" t="s">
        <v>320</v>
      </c>
      <c r="G5" s="406" t="s">
        <v>146</v>
      </c>
      <c r="H5" s="406"/>
      <c r="I5" s="405" t="s">
        <v>2</v>
      </c>
      <c r="J5" s="405" t="s">
        <v>146</v>
      </c>
      <c r="K5" s="52"/>
    </row>
    <row r="6" spans="1:13" ht="27.75" customHeight="1" x14ac:dyDescent="0.2">
      <c r="A6" s="420" t="s">
        <v>6</v>
      </c>
      <c r="B6" s="422" t="s">
        <v>144</v>
      </c>
      <c r="C6" s="420">
        <f>C28-1</f>
        <v>2018</v>
      </c>
      <c r="D6" s="416">
        <f>C6+1</f>
        <v>2019</v>
      </c>
      <c r="E6" s="413">
        <f>D6</f>
        <v>2019</v>
      </c>
      <c r="F6" s="410"/>
      <c r="G6" s="406"/>
      <c r="H6" s="406"/>
      <c r="I6" s="405">
        <f>E6+1</f>
        <v>2020</v>
      </c>
      <c r="J6" s="792" t="s">
        <v>352</v>
      </c>
      <c r="K6" s="52"/>
    </row>
    <row r="7" spans="1:13" ht="15.75" customHeight="1" x14ac:dyDescent="0.25">
      <c r="A7" s="424" t="s">
        <v>147</v>
      </c>
      <c r="B7" s="423" t="s">
        <v>148</v>
      </c>
      <c r="C7" s="455">
        <v>3791728</v>
      </c>
      <c r="D7" s="101">
        <v>3703465.76</v>
      </c>
      <c r="E7" s="99">
        <f>D7</f>
        <v>3703465.76</v>
      </c>
      <c r="F7" s="411">
        <f>D7-E7</f>
        <v>0</v>
      </c>
      <c r="G7" s="407"/>
      <c r="H7" s="407"/>
      <c r="I7" s="100">
        <v>3988470.25</v>
      </c>
      <c r="J7" s="793"/>
      <c r="K7" s="52"/>
    </row>
    <row r="8" spans="1:13" ht="15.75" customHeight="1" x14ac:dyDescent="0.25">
      <c r="A8" s="424" t="s">
        <v>149</v>
      </c>
      <c r="B8" s="423" t="s">
        <v>148</v>
      </c>
      <c r="C8" s="421">
        <v>117290.4</v>
      </c>
      <c r="D8" s="101">
        <v>175673.19</v>
      </c>
      <c r="E8" s="99">
        <f>D8</f>
        <v>175673.19</v>
      </c>
      <c r="F8" s="411">
        <f t="shared" ref="F8:F16" si="0">D8-E8</f>
        <v>0</v>
      </c>
      <c r="G8" s="407"/>
      <c r="H8" s="407"/>
      <c r="I8" s="100">
        <v>182777.31</v>
      </c>
      <c r="J8" s="793"/>
      <c r="K8" s="52"/>
    </row>
    <row r="9" spans="1:13" ht="15.75" customHeight="1" x14ac:dyDescent="0.25">
      <c r="A9" s="425" t="s">
        <v>66</v>
      </c>
      <c r="B9" s="423" t="s">
        <v>315</v>
      </c>
      <c r="C9" s="403">
        <v>720526</v>
      </c>
      <c r="D9" s="101">
        <v>628691</v>
      </c>
      <c r="E9" s="99">
        <v>0</v>
      </c>
      <c r="F9" s="411">
        <f t="shared" si="0"/>
        <v>628691</v>
      </c>
      <c r="G9" s="407" t="s">
        <v>150</v>
      </c>
      <c r="H9" s="407"/>
      <c r="I9" s="100">
        <v>757078</v>
      </c>
      <c r="J9" s="793"/>
      <c r="K9" s="52"/>
    </row>
    <row r="10" spans="1:13" ht="18" customHeight="1" x14ac:dyDescent="0.25">
      <c r="A10" s="425" t="s">
        <v>321</v>
      </c>
      <c r="B10" s="423" t="s">
        <v>315</v>
      </c>
      <c r="C10" s="403">
        <v>0</v>
      </c>
      <c r="D10" s="101">
        <v>0</v>
      </c>
      <c r="E10" s="99">
        <v>0</v>
      </c>
      <c r="F10" s="411">
        <f t="shared" si="0"/>
        <v>0</v>
      </c>
      <c r="G10" s="788" t="s">
        <v>151</v>
      </c>
      <c r="H10" s="407"/>
      <c r="I10" s="100">
        <v>0</v>
      </c>
      <c r="J10" s="793"/>
      <c r="K10" s="52"/>
    </row>
    <row r="11" spans="1:13" ht="18" customHeight="1" x14ac:dyDescent="0.25">
      <c r="A11" s="424" t="s">
        <v>67</v>
      </c>
      <c r="B11" s="423" t="s">
        <v>148</v>
      </c>
      <c r="C11" s="421">
        <v>-3217.87</v>
      </c>
      <c r="D11" s="101">
        <v>-884.25</v>
      </c>
      <c r="E11" s="99">
        <f>D11</f>
        <v>-884.25</v>
      </c>
      <c r="F11" s="411">
        <f t="shared" si="0"/>
        <v>0</v>
      </c>
      <c r="G11" s="789"/>
      <c r="H11" s="407"/>
      <c r="I11" s="100">
        <v>-549.14</v>
      </c>
      <c r="J11" s="793"/>
      <c r="K11" s="52"/>
    </row>
    <row r="12" spans="1:13" ht="15.75" customHeight="1" x14ac:dyDescent="0.25">
      <c r="A12" s="426" t="s">
        <v>68</v>
      </c>
      <c r="B12" s="422"/>
      <c r="C12" s="404">
        <f>SUM(C7:C11)</f>
        <v>4626326.53</v>
      </c>
      <c r="D12" s="417">
        <f>SUM(D7:D11)</f>
        <v>4506945.6999999993</v>
      </c>
      <c r="E12" s="414">
        <f>SUM(E7:E11)</f>
        <v>3878254.6999999997</v>
      </c>
      <c r="F12" s="411">
        <f t="shared" si="0"/>
        <v>628690.99999999953</v>
      </c>
      <c r="G12" s="789"/>
      <c r="H12" s="408"/>
      <c r="I12" s="404">
        <f>SUM(I7:I11)</f>
        <v>4927776.4200000009</v>
      </c>
      <c r="J12" s="793"/>
      <c r="K12" s="52"/>
    </row>
    <row r="13" spans="1:13" ht="15.75" customHeight="1" x14ac:dyDescent="0.25">
      <c r="A13" s="427"/>
      <c r="B13" s="423"/>
      <c r="C13" s="403"/>
      <c r="D13" s="418"/>
      <c r="E13" s="411"/>
      <c r="F13" s="411"/>
      <c r="G13" s="407"/>
      <c r="H13" s="407"/>
      <c r="I13" s="403"/>
      <c r="J13" s="793"/>
      <c r="K13" s="52"/>
    </row>
    <row r="14" spans="1:13" ht="15.75" customHeight="1" x14ac:dyDescent="0.25">
      <c r="A14" s="424" t="s">
        <v>152</v>
      </c>
      <c r="B14" s="423" t="s">
        <v>148</v>
      </c>
      <c r="C14" s="483">
        <f>-C8+-C9</f>
        <v>-837816.4</v>
      </c>
      <c r="D14" s="484">
        <f>-D8+-D9</f>
        <v>-804364.19</v>
      </c>
      <c r="E14" s="485">
        <f>-E8</f>
        <v>-175673.19</v>
      </c>
      <c r="F14" s="485">
        <f t="shared" si="0"/>
        <v>-628691</v>
      </c>
      <c r="G14" s="407" t="s">
        <v>150</v>
      </c>
      <c r="H14" s="407"/>
      <c r="I14" s="403">
        <f>-I8+-I9</f>
        <v>-939855.31</v>
      </c>
      <c r="J14" s="793"/>
      <c r="K14" s="52"/>
      <c r="M14" s="481"/>
    </row>
    <row r="15" spans="1:13" ht="15.75" customHeight="1" x14ac:dyDescent="0.25">
      <c r="A15" s="427"/>
      <c r="B15" s="423"/>
      <c r="C15" s="403"/>
      <c r="D15" s="418"/>
      <c r="E15" s="411"/>
      <c r="F15" s="411"/>
      <c r="G15" s="790" t="s">
        <v>153</v>
      </c>
      <c r="H15" s="407"/>
      <c r="I15" s="403"/>
      <c r="J15" s="793"/>
      <c r="K15" s="52"/>
      <c r="L15" s="482"/>
      <c r="M15" s="481"/>
    </row>
    <row r="16" spans="1:13" ht="15.75" customHeight="1" thickBot="1" x14ac:dyDescent="0.3">
      <c r="A16" s="426" t="s">
        <v>69</v>
      </c>
      <c r="B16" s="420"/>
      <c r="C16" s="404">
        <f>C12+C14</f>
        <v>3788510.1300000004</v>
      </c>
      <c r="D16" s="419">
        <f>D12+D14</f>
        <v>3702581.5099999993</v>
      </c>
      <c r="E16" s="415">
        <f>E12+E14</f>
        <v>3702581.51</v>
      </c>
      <c r="F16" s="412">
        <f t="shared" si="0"/>
        <v>0</v>
      </c>
      <c r="G16" s="791"/>
      <c r="H16" s="409"/>
      <c r="I16" s="404">
        <f>I12+I14</f>
        <v>3987921.1100000008</v>
      </c>
      <c r="J16" s="793"/>
      <c r="K16" s="52"/>
    </row>
    <row r="17" spans="1:11" ht="15.75" customHeight="1" x14ac:dyDescent="0.25">
      <c r="A17" s="97"/>
      <c r="B17" s="96"/>
      <c r="C17" s="98"/>
      <c r="D17" s="10"/>
      <c r="E17" s="10"/>
      <c r="F17" s="9"/>
      <c r="G17" s="102"/>
      <c r="H17" s="102"/>
      <c r="I17" s="98"/>
      <c r="J17" s="52"/>
      <c r="K17" s="52"/>
    </row>
    <row r="18" spans="1:11" x14ac:dyDescent="0.2">
      <c r="A18" s="17"/>
      <c r="B18" s="17"/>
      <c r="C18" s="17"/>
      <c r="D18" s="17"/>
      <c r="E18" s="17"/>
      <c r="F18" s="17"/>
      <c r="G18" s="17"/>
      <c r="H18" s="17"/>
      <c r="I18" s="17"/>
      <c r="J18" s="17"/>
      <c r="K18" s="52"/>
    </row>
    <row r="19" spans="1:11" x14ac:dyDescent="0.2">
      <c r="A19" s="17"/>
      <c r="B19" s="17"/>
      <c r="C19" s="17"/>
      <c r="D19" s="17"/>
      <c r="E19" s="17"/>
      <c r="F19" s="17"/>
      <c r="G19" s="17"/>
      <c r="H19" s="17"/>
      <c r="I19" s="17"/>
      <c r="J19" s="17"/>
      <c r="K19" s="52"/>
    </row>
    <row r="20" spans="1:11" x14ac:dyDescent="0.2">
      <c r="A20" s="17"/>
      <c r="B20" s="17"/>
      <c r="C20" s="17"/>
      <c r="D20" s="17"/>
      <c r="E20" s="17"/>
      <c r="F20" s="17"/>
      <c r="G20" s="17"/>
      <c r="H20" s="17"/>
      <c r="I20" s="17"/>
      <c r="J20" s="17"/>
      <c r="K20" s="52"/>
    </row>
    <row r="21" spans="1:11" x14ac:dyDescent="0.2">
      <c r="A21" s="52"/>
      <c r="B21" s="52"/>
      <c r="C21" s="52"/>
      <c r="D21" s="52"/>
      <c r="E21" s="52"/>
      <c r="F21" s="52"/>
      <c r="G21" s="52"/>
      <c r="H21" s="52"/>
      <c r="I21" s="52"/>
      <c r="J21" s="52"/>
      <c r="K21" s="52"/>
    </row>
    <row r="22" spans="1:11" x14ac:dyDescent="0.2">
      <c r="A22" s="796" t="s">
        <v>0</v>
      </c>
      <c r="B22" s="796"/>
      <c r="C22" s="796"/>
      <c r="D22" s="796"/>
      <c r="E22" s="796"/>
      <c r="F22" s="796"/>
      <c r="G22" s="796"/>
      <c r="H22" s="796"/>
      <c r="I22" s="796"/>
      <c r="J22" s="796"/>
      <c r="K22" s="796"/>
    </row>
    <row r="23" spans="1:11" ht="15" x14ac:dyDescent="0.2">
      <c r="A23" s="796" t="s">
        <v>1</v>
      </c>
      <c r="B23" s="796"/>
      <c r="C23" s="796"/>
      <c r="D23" s="796"/>
      <c r="E23" s="796"/>
      <c r="F23" s="796"/>
      <c r="G23" s="796"/>
      <c r="H23" s="797"/>
      <c r="I23" s="797"/>
      <c r="J23" s="797"/>
      <c r="K23" s="797"/>
    </row>
    <row r="24" spans="1:11" x14ac:dyDescent="0.2">
      <c r="A24" s="52" t="s">
        <v>84</v>
      </c>
      <c r="B24" s="52"/>
      <c r="C24" s="52"/>
      <c r="D24" s="52"/>
      <c r="E24" s="52"/>
      <c r="F24" s="52"/>
      <c r="G24" s="52"/>
      <c r="H24" s="52"/>
      <c r="I24" s="52"/>
      <c r="J24" s="52"/>
      <c r="K24" s="52"/>
    </row>
    <row r="25" spans="1:11" ht="15" x14ac:dyDescent="0.25">
      <c r="A25" s="60">
        <f>VALUE('INPUT SHEET FOR LAR'!D5)</f>
        <v>711</v>
      </c>
      <c r="B25" s="52"/>
      <c r="C25" s="400" t="s">
        <v>81</v>
      </c>
      <c r="D25" s="794" t="str">
        <f>'INPUT SHEET FOR LAR'!D4</f>
        <v>Tracy Foster</v>
      </c>
      <c r="E25" s="795"/>
      <c r="F25" s="795"/>
      <c r="G25" s="398"/>
      <c r="H25" s="52" t="s">
        <v>104</v>
      </c>
      <c r="I25" s="61">
        <f ca="1">'INPUT SHEET FOR LAR'!D7</f>
        <v>43957</v>
      </c>
      <c r="J25" s="52"/>
      <c r="K25" s="52"/>
    </row>
    <row r="26" spans="1:11" x14ac:dyDescent="0.2">
      <c r="A26" s="52" t="s">
        <v>83</v>
      </c>
      <c r="B26" s="52"/>
      <c r="C26" s="52"/>
      <c r="D26" s="52"/>
      <c r="E26" s="52"/>
      <c r="F26" s="52"/>
      <c r="G26" s="52"/>
      <c r="H26" s="52"/>
      <c r="I26" s="52"/>
      <c r="J26" s="52"/>
      <c r="K26" s="52"/>
    </row>
    <row r="27" spans="1:11" x14ac:dyDescent="0.2">
      <c r="A27" s="60" t="str">
        <f>'INPUT SHEET FOR LAR'!D6</f>
        <v>University Name</v>
      </c>
      <c r="B27" s="400"/>
      <c r="C27" s="400" t="s">
        <v>2</v>
      </c>
      <c r="D27" s="62" t="s">
        <v>2</v>
      </c>
      <c r="E27" s="400" t="s">
        <v>4</v>
      </c>
      <c r="F27" s="62" t="s">
        <v>5</v>
      </c>
      <c r="G27" s="62"/>
      <c r="H27" s="62" t="s">
        <v>5</v>
      </c>
      <c r="I27" s="52"/>
      <c r="J27" s="52"/>
      <c r="K27" s="52"/>
    </row>
    <row r="28" spans="1:11" x14ac:dyDescent="0.2">
      <c r="A28" s="400" t="s">
        <v>6</v>
      </c>
      <c r="B28" s="444" t="s">
        <v>314</v>
      </c>
      <c r="C28" s="400">
        <f>D28-1</f>
        <v>2019</v>
      </c>
      <c r="D28" s="400">
        <f>E28-1</f>
        <v>2020</v>
      </c>
      <c r="E28" s="400">
        <f>F28-1</f>
        <v>2021</v>
      </c>
      <c r="F28" s="400">
        <f>H28-1</f>
        <v>2022</v>
      </c>
      <c r="G28" s="400"/>
      <c r="H28" s="400">
        <f>'INPUT SHEET FOR LAR'!D3</f>
        <v>2023</v>
      </c>
      <c r="I28" s="63" t="s">
        <v>7</v>
      </c>
      <c r="J28" s="52"/>
      <c r="K28" s="52"/>
    </row>
    <row r="29" spans="1:11" x14ac:dyDescent="0.2">
      <c r="A29" s="52"/>
      <c r="B29" s="52"/>
      <c r="C29" s="64"/>
      <c r="D29" s="64"/>
      <c r="E29" s="64"/>
      <c r="F29" s="52"/>
      <c r="G29" s="52"/>
      <c r="H29" s="52"/>
      <c r="I29" s="52"/>
      <c r="J29" s="52"/>
      <c r="K29" s="52"/>
    </row>
    <row r="30" spans="1:11" x14ac:dyDescent="0.2">
      <c r="A30" s="52" t="s">
        <v>8</v>
      </c>
      <c r="B30" s="52"/>
      <c r="C30" s="18"/>
      <c r="D30" s="18"/>
      <c r="E30" s="18"/>
      <c r="F30" s="52"/>
      <c r="G30" s="52"/>
      <c r="H30" s="52"/>
      <c r="I30" s="52"/>
      <c r="J30" s="52"/>
      <c r="K30" s="52"/>
    </row>
    <row r="31" spans="1:11" ht="15" customHeight="1" x14ac:dyDescent="0.25">
      <c r="A31" s="52" t="s">
        <v>9</v>
      </c>
      <c r="B31" s="423" t="s">
        <v>316</v>
      </c>
      <c r="C31" s="428">
        <f>D12*0.74</f>
        <v>3335139.8179999995</v>
      </c>
      <c r="D31" s="463">
        <f>I12*0.76</f>
        <v>3745110.0792000005</v>
      </c>
      <c r="E31" s="428">
        <f>E33*0.78</f>
        <v>4027903.62</v>
      </c>
      <c r="F31" s="500">
        <f>E31*(1+'INPUT SHEET FOR LAR'!$D$28)</f>
        <v>4068182.6562000001</v>
      </c>
      <c r="G31" s="52"/>
      <c r="H31" s="500">
        <f>F31*(1+'INPUT SHEET FOR LAR'!$D$28)</f>
        <v>4108864.4827620001</v>
      </c>
      <c r="I31" s="801" t="s">
        <v>143</v>
      </c>
      <c r="J31" s="800"/>
      <c r="K31" s="52"/>
    </row>
    <row r="32" spans="1:11" ht="15" x14ac:dyDescent="0.25">
      <c r="A32" s="52" t="s">
        <v>10</v>
      </c>
      <c r="B32" s="423" t="s">
        <v>316</v>
      </c>
      <c r="C32" s="429">
        <f>D12*0.26</f>
        <v>1171805.8819999998</v>
      </c>
      <c r="D32" s="429">
        <f>I12*0.24</f>
        <v>1182666.3408000001</v>
      </c>
      <c r="E32" s="429">
        <f>E33-E31</f>
        <v>1136075.3799999999</v>
      </c>
      <c r="F32" s="500">
        <f>E32*(1+'INPUT SHEET FOR LAR'!$D$28)</f>
        <v>1147436.1338</v>
      </c>
      <c r="G32" s="52"/>
      <c r="H32" s="500">
        <f>F32*(1+'INPUT SHEET FOR LAR'!$D$28)</f>
        <v>1158910.495138</v>
      </c>
      <c r="I32" s="801"/>
      <c r="J32" s="800"/>
      <c r="K32" s="52"/>
    </row>
    <row r="33" spans="1:16384" ht="27" customHeight="1" x14ac:dyDescent="0.25">
      <c r="A33" s="52" t="s">
        <v>11</v>
      </c>
      <c r="B33" s="423" t="s">
        <v>145</v>
      </c>
      <c r="C33" s="460">
        <f>IF(D12-SUM(C30:C32)=0,D12,FALSE)</f>
        <v>4506945.6999999993</v>
      </c>
      <c r="D33" s="460">
        <f>IF(I12-SUM(D31:D32)=0,I12,FALSE)</f>
        <v>4927776.4200000009</v>
      </c>
      <c r="E33" s="431">
        <v>5163979</v>
      </c>
      <c r="F33" s="501">
        <f>SUM(F31:F32)</f>
        <v>5215618.79</v>
      </c>
      <c r="G33" s="52"/>
      <c r="H33" s="501">
        <f>SUM(H31:H32)</f>
        <v>5267774.9779000003</v>
      </c>
      <c r="I33" s="802" t="s">
        <v>335</v>
      </c>
      <c r="J33" s="803"/>
      <c r="K33" s="803"/>
    </row>
    <row r="34" spans="1:16384" ht="27" customHeight="1" outlineLevel="1" x14ac:dyDescent="0.25">
      <c r="A34" s="501" t="s">
        <v>358</v>
      </c>
      <c r="B34" s="501"/>
      <c r="C34" s="502">
        <v>-472354.19</v>
      </c>
      <c r="D34" s="503">
        <v>-579901.28</v>
      </c>
      <c r="E34" s="505">
        <v>-530000</v>
      </c>
      <c r="F34" s="505">
        <v>-556500</v>
      </c>
      <c r="G34" s="63"/>
      <c r="H34" s="505">
        <f>F34*(1+'INPUT SHEET FOR LAR'!$D$28)</f>
        <v>-562065</v>
      </c>
      <c r="I34" s="472"/>
      <c r="J34" s="473"/>
      <c r="K34" s="473"/>
    </row>
    <row r="35" spans="1:16384" ht="27" customHeight="1" outlineLevel="1" x14ac:dyDescent="0.25">
      <c r="A35" s="501" t="s">
        <v>359</v>
      </c>
      <c r="B35" s="501"/>
      <c r="C35" s="502">
        <v>-165962</v>
      </c>
      <c r="D35" s="503">
        <v>-183126.72</v>
      </c>
      <c r="E35" s="505">
        <v>-167000</v>
      </c>
      <c r="F35" s="505">
        <v>-175350</v>
      </c>
      <c r="G35" s="63"/>
      <c r="H35" s="505">
        <f>F35*(1+'INPUT SHEET FOR LAR'!$D$28)</f>
        <v>-177103.5</v>
      </c>
      <c r="I35" s="472"/>
      <c r="J35" s="473"/>
      <c r="K35" s="473"/>
    </row>
    <row r="36" spans="1:16384" ht="27" customHeight="1" outlineLevel="1" x14ac:dyDescent="0.25">
      <c r="A36" s="501" t="s">
        <v>360</v>
      </c>
      <c r="B36" s="501"/>
      <c r="C36" s="504">
        <v>-166048</v>
      </c>
      <c r="D36" s="503">
        <v>-176827.31</v>
      </c>
      <c r="E36" s="505">
        <v>-174000</v>
      </c>
      <c r="F36" s="505">
        <v>-182700</v>
      </c>
      <c r="G36" s="63"/>
      <c r="H36" s="505">
        <f>F36*(1+'INPUT SHEET FOR LAR'!$D$28)</f>
        <v>-184527</v>
      </c>
      <c r="I36" s="472"/>
      <c r="J36" s="473"/>
      <c r="K36" s="473"/>
    </row>
    <row r="37" spans="1:16384" ht="27" customHeight="1" x14ac:dyDescent="0.2">
      <c r="A37" s="52" t="s">
        <v>365</v>
      </c>
      <c r="B37" s="423" t="s">
        <v>145</v>
      </c>
      <c r="C37" s="460">
        <f>IF(D14-SUM(C34:C36)=0,D14,FALSE)</f>
        <v>-804364.19</v>
      </c>
      <c r="D37" s="460">
        <f>IF(I14-SUM(D34:D36)=0,I14,FALSE)</f>
        <v>-939855.31</v>
      </c>
      <c r="E37" s="460">
        <f>SUM(E34:E36)</f>
        <v>-871000</v>
      </c>
      <c r="F37" s="460">
        <f>SUM(F34:F36)</f>
        <v>-914550</v>
      </c>
      <c r="G37" s="63"/>
      <c r="H37" s="460">
        <f>SUM(H34:H36)</f>
        <v>-923695.5</v>
      </c>
      <c r="I37" s="802" t="s">
        <v>336</v>
      </c>
      <c r="J37" s="804"/>
      <c r="K37" s="804"/>
    </row>
    <row r="38" spans="1:16384" s="1" customFormat="1" x14ac:dyDescent="0.2">
      <c r="A38" s="52" t="s">
        <v>12</v>
      </c>
      <c r="B38" s="52"/>
      <c r="C38" s="18"/>
      <c r="D38" s="479"/>
      <c r="E38" s="506"/>
      <c r="F38" s="506"/>
      <c r="G38" s="63"/>
      <c r="H38" s="506"/>
      <c r="I38" s="52"/>
      <c r="J38" s="52"/>
      <c r="K38" s="52"/>
      <c r="M38" s="2"/>
      <c r="N38" s="2"/>
      <c r="O38" s="2"/>
      <c r="P38" s="2"/>
      <c r="Q38" s="2"/>
      <c r="R38" s="2"/>
      <c r="S38" s="2"/>
    </row>
    <row r="39" spans="1:16384" x14ac:dyDescent="0.2">
      <c r="A39" s="52" t="s">
        <v>13</v>
      </c>
      <c r="B39" s="52"/>
      <c r="C39" s="18"/>
      <c r="D39" s="479"/>
      <c r="E39" s="506"/>
      <c r="F39" s="506"/>
      <c r="G39" s="63"/>
      <c r="H39" s="506"/>
      <c r="I39" s="52"/>
      <c r="J39" s="52"/>
      <c r="K39" s="52"/>
      <c r="M39" s="1"/>
      <c r="N39" s="1"/>
      <c r="O39" s="1"/>
      <c r="P39" s="1"/>
      <c r="Q39" s="1"/>
      <c r="R39" s="1"/>
      <c r="S39" s="1"/>
    </row>
    <row r="40" spans="1:16384" ht="15" x14ac:dyDescent="0.25">
      <c r="A40" s="52" t="s">
        <v>14</v>
      </c>
      <c r="B40" s="423" t="s">
        <v>512</v>
      </c>
      <c r="C40" s="463">
        <v>-105710</v>
      </c>
      <c r="D40" s="463">
        <v>-140180</v>
      </c>
      <c r="E40" s="463">
        <v>-123739</v>
      </c>
      <c r="F40" s="463">
        <f>E40*1.05</f>
        <v>-129925.95000000001</v>
      </c>
      <c r="G40" s="63"/>
      <c r="H40" s="463">
        <f>-136422</f>
        <v>-136422</v>
      </c>
      <c r="I40" s="52" t="s">
        <v>337</v>
      </c>
      <c r="J40" s="52"/>
      <c r="K40" s="52"/>
    </row>
    <row r="41" spans="1:16384" ht="14.25" x14ac:dyDescent="0.2">
      <c r="A41" s="52" t="s">
        <v>71</v>
      </c>
      <c r="B41" s="52"/>
      <c r="C41" s="18"/>
      <c r="D41" s="479"/>
      <c r="E41" s="18"/>
      <c r="F41" s="18"/>
      <c r="G41" s="52"/>
      <c r="H41" s="18"/>
      <c r="I41" s="52"/>
      <c r="J41" s="52"/>
      <c r="K41" s="52"/>
    </row>
    <row r="42" spans="1:16384" x14ac:dyDescent="0.2">
      <c r="A42" s="52" t="s">
        <v>15</v>
      </c>
      <c r="B42" s="52"/>
      <c r="C42" s="18"/>
      <c r="D42" s="479"/>
      <c r="E42" s="18"/>
      <c r="F42" s="18"/>
      <c r="G42" s="52"/>
      <c r="H42" s="18"/>
      <c r="I42" s="52"/>
      <c r="J42" s="52"/>
      <c r="K42" s="52"/>
    </row>
    <row r="43" spans="1:16384" ht="15" x14ac:dyDescent="0.25">
      <c r="A43" s="52" t="s">
        <v>16</v>
      </c>
      <c r="B43" s="423" t="s">
        <v>315</v>
      </c>
      <c r="C43" s="463">
        <v>0</v>
      </c>
      <c r="D43" s="430"/>
      <c r="E43" s="430"/>
      <c r="F43" s="430">
        <v>0</v>
      </c>
      <c r="G43" s="52"/>
      <c r="H43" s="430">
        <v>0</v>
      </c>
      <c r="I43" s="52"/>
      <c r="J43" s="52"/>
      <c r="K43" s="52"/>
    </row>
    <row r="44" spans="1:16384" x14ac:dyDescent="0.2">
      <c r="A44" s="52" t="s">
        <v>17</v>
      </c>
      <c r="B44" s="52"/>
      <c r="C44" s="18"/>
      <c r="D44" s="479"/>
      <c r="E44" s="18"/>
      <c r="F44" s="18"/>
      <c r="G44" s="52"/>
      <c r="H44" s="18"/>
      <c r="I44" s="52"/>
      <c r="J44" s="52"/>
      <c r="K44" s="52"/>
    </row>
    <row r="45" spans="1:16384" x14ac:dyDescent="0.2">
      <c r="A45" s="52" t="s">
        <v>18</v>
      </c>
      <c r="B45" s="52"/>
      <c r="C45" s="18"/>
      <c r="D45" s="479"/>
      <c r="E45" s="18"/>
      <c r="F45" s="18"/>
      <c r="G45" s="18"/>
      <c r="H45" s="18"/>
      <c r="I45" s="52"/>
      <c r="J45" s="52"/>
      <c r="K45" s="52"/>
    </row>
    <row r="46" spans="1:16384" ht="15" x14ac:dyDescent="0.25">
      <c r="A46" s="52" t="s">
        <v>72</v>
      </c>
      <c r="B46" s="423" t="s">
        <v>315</v>
      </c>
      <c r="C46" s="600"/>
      <c r="D46" s="600"/>
      <c r="E46" s="600"/>
      <c r="F46" s="600">
        <f>E46*1.09</f>
        <v>0</v>
      </c>
      <c r="G46" s="52"/>
      <c r="H46" s="600">
        <f>F46*1.09</f>
        <v>0</v>
      </c>
      <c r="I46" s="52" t="s">
        <v>537</v>
      </c>
      <c r="J46" s="52"/>
      <c r="K46" s="52"/>
    </row>
    <row r="47" spans="1:16384" ht="15" customHeight="1" x14ac:dyDescent="0.25">
      <c r="A47" s="52" t="s">
        <v>19</v>
      </c>
      <c r="B47" s="423" t="s">
        <v>315</v>
      </c>
      <c r="C47" s="463">
        <v>0</v>
      </c>
      <c r="D47" s="430">
        <v>0</v>
      </c>
      <c r="E47" s="463">
        <v>0</v>
      </c>
      <c r="F47" s="463">
        <v>0</v>
      </c>
      <c r="G47" s="52"/>
      <c r="H47" s="463">
        <v>0</v>
      </c>
      <c r="I47" s="800" t="s">
        <v>20</v>
      </c>
      <c r="J47" s="800"/>
      <c r="K47" s="800"/>
    </row>
    <row r="48" spans="1:16384" s="5" customFormat="1" ht="12.75" customHeight="1" x14ac:dyDescent="0.2">
      <c r="A48" s="52" t="s">
        <v>21</v>
      </c>
      <c r="B48" s="52"/>
      <c r="C48" s="18"/>
      <c r="D48" s="479"/>
      <c r="E48" s="18"/>
      <c r="F48" s="18"/>
      <c r="G48" s="18"/>
      <c r="H48" s="18"/>
      <c r="I48" s="800"/>
      <c r="J48" s="800"/>
      <c r="K48" s="800"/>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c r="AML48" s="2"/>
      <c r="AMM48" s="2"/>
      <c r="AMN48" s="2"/>
      <c r="AMO48" s="2"/>
      <c r="AMP48" s="2"/>
      <c r="AMQ48" s="2"/>
      <c r="AMR48" s="2"/>
      <c r="AMS48" s="2"/>
      <c r="AMT48" s="2"/>
      <c r="AMU48" s="2"/>
      <c r="AMV48" s="2"/>
      <c r="AMW48" s="2"/>
      <c r="AMX48" s="2"/>
      <c r="AMY48" s="2"/>
      <c r="AMZ48" s="2"/>
      <c r="ANA48" s="2"/>
      <c r="ANB48" s="2"/>
      <c r="ANC48" s="2"/>
      <c r="AND48" s="2"/>
      <c r="ANE48" s="2"/>
      <c r="ANF48" s="2"/>
      <c r="ANG48" s="2"/>
      <c r="ANH48" s="2"/>
      <c r="ANI48" s="2"/>
      <c r="ANJ48" s="2"/>
      <c r="ANK48" s="2"/>
      <c r="ANL48" s="2"/>
      <c r="ANM48" s="2"/>
      <c r="ANN48" s="2"/>
      <c r="ANO48" s="2"/>
      <c r="ANP48" s="2"/>
      <c r="ANQ48" s="2"/>
      <c r="ANR48" s="2"/>
      <c r="ANS48" s="2"/>
      <c r="ANT48" s="2"/>
      <c r="ANU48" s="2"/>
      <c r="ANV48" s="2"/>
      <c r="ANW48" s="2"/>
      <c r="ANX48" s="2"/>
      <c r="ANY48" s="2"/>
      <c r="ANZ48" s="2"/>
      <c r="AOA48" s="2"/>
      <c r="AOB48" s="2"/>
      <c r="AOC48" s="2"/>
      <c r="AOD48" s="2"/>
      <c r="AOE48" s="2"/>
      <c r="AOF48" s="2"/>
      <c r="AOG48" s="2"/>
      <c r="AOH48" s="2"/>
      <c r="AOI48" s="2"/>
      <c r="AOJ48" s="2"/>
      <c r="AOK48" s="2"/>
      <c r="AOL48" s="2"/>
      <c r="AOM48" s="2"/>
      <c r="AON48" s="2"/>
      <c r="AOO48" s="2"/>
      <c r="AOP48" s="2"/>
      <c r="AOQ48" s="2"/>
      <c r="AOR48" s="2"/>
      <c r="AOS48" s="2"/>
      <c r="AOT48" s="2"/>
      <c r="AOU48" s="2"/>
      <c r="AOV48" s="2"/>
      <c r="AOW48" s="2"/>
      <c r="AOX48" s="2"/>
      <c r="AOY48" s="2"/>
      <c r="AOZ48" s="2"/>
      <c r="APA48" s="2"/>
      <c r="APB48" s="2"/>
      <c r="APC48" s="2"/>
      <c r="APD48" s="2"/>
      <c r="APE48" s="2"/>
      <c r="APF48" s="2"/>
      <c r="APG48" s="2"/>
      <c r="APH48" s="2"/>
      <c r="API48" s="2"/>
      <c r="APJ48" s="2"/>
      <c r="APK48" s="2"/>
      <c r="APL48" s="2"/>
      <c r="APM48" s="2"/>
      <c r="APN48" s="2"/>
      <c r="APO48" s="2"/>
      <c r="APP48" s="2"/>
      <c r="APQ48" s="2"/>
      <c r="APR48" s="2"/>
      <c r="APS48" s="2"/>
      <c r="APT48" s="2"/>
      <c r="APU48" s="2"/>
      <c r="APV48" s="2"/>
      <c r="APW48" s="2"/>
      <c r="APX48" s="2"/>
      <c r="APY48" s="2"/>
      <c r="APZ48" s="2"/>
      <c r="AQA48" s="2"/>
      <c r="AQB48" s="2"/>
      <c r="AQC48" s="2"/>
      <c r="AQD48" s="2"/>
      <c r="AQE48" s="2"/>
      <c r="AQF48" s="2"/>
      <c r="AQG48" s="2"/>
      <c r="AQH48" s="2"/>
      <c r="AQI48" s="2"/>
      <c r="AQJ48" s="2"/>
      <c r="AQK48" s="2"/>
      <c r="AQL48" s="2"/>
      <c r="AQM48" s="2"/>
      <c r="AQN48" s="2"/>
      <c r="AQO48" s="2"/>
      <c r="AQP48" s="2"/>
      <c r="AQQ48" s="2"/>
      <c r="AQR48" s="2"/>
      <c r="AQS48" s="2"/>
      <c r="AQT48" s="2"/>
      <c r="AQU48" s="2"/>
      <c r="AQV48" s="2"/>
      <c r="AQW48" s="2"/>
      <c r="AQX48" s="2"/>
      <c r="AQY48" s="2"/>
      <c r="AQZ48" s="2"/>
      <c r="ARA48" s="2"/>
      <c r="ARB48" s="2"/>
      <c r="ARC48" s="2"/>
      <c r="ARD48" s="2"/>
      <c r="ARE48" s="2"/>
      <c r="ARF48" s="2"/>
      <c r="ARG48" s="2"/>
      <c r="ARH48" s="2"/>
      <c r="ARI48" s="2"/>
      <c r="ARJ48" s="2"/>
      <c r="ARK48" s="2"/>
      <c r="ARL48" s="2"/>
      <c r="ARM48" s="2"/>
      <c r="ARN48" s="2"/>
      <c r="ARO48" s="2"/>
      <c r="ARP48" s="2"/>
      <c r="ARQ48" s="2"/>
      <c r="ARR48" s="2"/>
      <c r="ARS48" s="2"/>
      <c r="ART48" s="2"/>
      <c r="ARU48" s="2"/>
      <c r="ARV48" s="2"/>
      <c r="ARW48" s="2"/>
      <c r="ARX48" s="2"/>
      <c r="ARY48" s="2"/>
      <c r="ARZ48" s="2"/>
      <c r="ASA48" s="2"/>
      <c r="ASB48" s="2"/>
      <c r="ASC48" s="2"/>
      <c r="ASD48" s="2"/>
      <c r="ASE48" s="2"/>
      <c r="ASF48" s="2"/>
      <c r="ASG48" s="2"/>
      <c r="ASH48" s="2"/>
      <c r="ASI48" s="2"/>
      <c r="ASJ48" s="2"/>
      <c r="ASK48" s="2"/>
      <c r="ASL48" s="2"/>
      <c r="ASM48" s="2"/>
      <c r="ASN48" s="2"/>
      <c r="ASO48" s="2"/>
      <c r="ASP48" s="2"/>
      <c r="ASQ48" s="2"/>
      <c r="ASR48" s="2"/>
      <c r="ASS48" s="2"/>
      <c r="AST48" s="2"/>
      <c r="ASU48" s="2"/>
      <c r="ASV48" s="2"/>
      <c r="ASW48" s="2"/>
      <c r="ASX48" s="2"/>
      <c r="ASY48" s="2"/>
      <c r="ASZ48" s="2"/>
      <c r="ATA48" s="2"/>
      <c r="ATB48" s="2"/>
      <c r="ATC48" s="2"/>
      <c r="ATD48" s="2"/>
      <c r="ATE48" s="2"/>
      <c r="ATF48" s="2"/>
      <c r="ATG48" s="2"/>
      <c r="ATH48" s="2"/>
      <c r="ATI48" s="2"/>
      <c r="ATJ48" s="2"/>
      <c r="ATK48" s="2"/>
      <c r="ATL48" s="2"/>
      <c r="ATM48" s="2"/>
      <c r="ATN48" s="2"/>
      <c r="ATO48" s="2"/>
      <c r="ATP48" s="2"/>
      <c r="ATQ48" s="2"/>
      <c r="ATR48" s="2"/>
      <c r="ATS48" s="2"/>
      <c r="ATT48" s="2"/>
      <c r="ATU48" s="2"/>
      <c r="ATV48" s="2"/>
      <c r="ATW48" s="2"/>
      <c r="ATX48" s="2"/>
      <c r="ATY48" s="2"/>
      <c r="ATZ48" s="2"/>
      <c r="AUA48" s="2"/>
      <c r="AUB48" s="2"/>
      <c r="AUC48" s="2"/>
      <c r="AUD48" s="2"/>
      <c r="AUE48" s="2"/>
      <c r="AUF48" s="2"/>
      <c r="AUG48" s="2"/>
      <c r="AUH48" s="2"/>
      <c r="AUI48" s="2"/>
      <c r="AUJ48" s="2"/>
      <c r="AUK48" s="2"/>
      <c r="AUL48" s="2"/>
      <c r="AUM48" s="2"/>
      <c r="AUN48" s="2"/>
      <c r="AUO48" s="2"/>
      <c r="AUP48" s="2"/>
      <c r="AUQ48" s="2"/>
      <c r="AUR48" s="2"/>
      <c r="AUS48" s="2"/>
      <c r="AUT48" s="2"/>
      <c r="AUU48" s="2"/>
      <c r="AUV48" s="2"/>
      <c r="AUW48" s="2"/>
      <c r="AUX48" s="2"/>
      <c r="AUY48" s="2"/>
      <c r="AUZ48" s="2"/>
      <c r="AVA48" s="2"/>
      <c r="AVB48" s="2"/>
      <c r="AVC48" s="2"/>
      <c r="AVD48" s="2"/>
      <c r="AVE48" s="2"/>
      <c r="AVF48" s="2"/>
      <c r="AVG48" s="2"/>
      <c r="AVH48" s="2"/>
      <c r="AVI48" s="2"/>
      <c r="AVJ48" s="2"/>
      <c r="AVK48" s="2"/>
      <c r="AVL48" s="2"/>
      <c r="AVM48" s="2"/>
      <c r="AVN48" s="2"/>
      <c r="AVO48" s="2"/>
      <c r="AVP48" s="2"/>
      <c r="AVQ48" s="2"/>
      <c r="AVR48" s="2"/>
      <c r="AVS48" s="2"/>
      <c r="AVT48" s="2"/>
      <c r="AVU48" s="2"/>
      <c r="AVV48" s="2"/>
      <c r="AVW48" s="2"/>
      <c r="AVX48" s="2"/>
      <c r="AVY48" s="2"/>
      <c r="AVZ48" s="2"/>
      <c r="AWA48" s="2"/>
      <c r="AWB48" s="2"/>
      <c r="AWC48" s="2"/>
      <c r="AWD48" s="2"/>
      <c r="AWE48" s="2"/>
      <c r="AWF48" s="2"/>
      <c r="AWG48" s="2"/>
      <c r="AWH48" s="2"/>
      <c r="AWI48" s="2"/>
      <c r="AWJ48" s="2"/>
      <c r="AWK48" s="2"/>
      <c r="AWL48" s="2"/>
      <c r="AWM48" s="2"/>
      <c r="AWN48" s="2"/>
      <c r="AWO48" s="2"/>
      <c r="AWP48" s="2"/>
      <c r="AWQ48" s="2"/>
      <c r="AWR48" s="2"/>
      <c r="AWS48" s="2"/>
      <c r="AWT48" s="2"/>
      <c r="AWU48" s="2"/>
      <c r="AWV48" s="2"/>
      <c r="AWW48" s="2"/>
      <c r="AWX48" s="2"/>
      <c r="AWY48" s="2"/>
      <c r="AWZ48" s="2"/>
      <c r="AXA48" s="2"/>
      <c r="AXB48" s="2"/>
      <c r="AXC48" s="2"/>
      <c r="AXD48" s="2"/>
      <c r="AXE48" s="2"/>
      <c r="AXF48" s="2"/>
      <c r="AXG48" s="2"/>
      <c r="AXH48" s="2"/>
      <c r="AXI48" s="2"/>
      <c r="AXJ48" s="2"/>
      <c r="AXK48" s="2"/>
      <c r="AXL48" s="2"/>
      <c r="AXM48" s="2"/>
      <c r="AXN48" s="2"/>
      <c r="AXO48" s="2"/>
      <c r="AXP48" s="2"/>
      <c r="AXQ48" s="2"/>
      <c r="AXR48" s="2"/>
      <c r="AXS48" s="2"/>
      <c r="AXT48" s="2"/>
      <c r="AXU48" s="2"/>
      <c r="AXV48" s="2"/>
      <c r="AXW48" s="2"/>
      <c r="AXX48" s="2"/>
      <c r="AXY48" s="2"/>
      <c r="AXZ48" s="2"/>
      <c r="AYA48" s="2"/>
      <c r="AYB48" s="2"/>
      <c r="AYC48" s="2"/>
      <c r="AYD48" s="2"/>
      <c r="AYE48" s="2"/>
      <c r="AYF48" s="2"/>
      <c r="AYG48" s="2"/>
      <c r="AYH48" s="2"/>
      <c r="AYI48" s="2"/>
      <c r="AYJ48" s="2"/>
      <c r="AYK48" s="2"/>
      <c r="AYL48" s="2"/>
      <c r="AYM48" s="2"/>
      <c r="AYN48" s="2"/>
      <c r="AYO48" s="2"/>
      <c r="AYP48" s="2"/>
      <c r="AYQ48" s="2"/>
      <c r="AYR48" s="2"/>
      <c r="AYS48" s="2"/>
      <c r="AYT48" s="2"/>
      <c r="AYU48" s="2"/>
      <c r="AYV48" s="2"/>
      <c r="AYW48" s="2"/>
      <c r="AYX48" s="2"/>
      <c r="AYY48" s="2"/>
      <c r="AYZ48" s="2"/>
      <c r="AZA48" s="2"/>
      <c r="AZB48" s="2"/>
      <c r="AZC48" s="2"/>
      <c r="AZD48" s="2"/>
      <c r="AZE48" s="2"/>
      <c r="AZF48" s="2"/>
      <c r="AZG48" s="2"/>
      <c r="AZH48" s="2"/>
      <c r="AZI48" s="2"/>
      <c r="AZJ48" s="2"/>
      <c r="AZK48" s="2"/>
      <c r="AZL48" s="2"/>
      <c r="AZM48" s="2"/>
      <c r="AZN48" s="2"/>
      <c r="AZO48" s="2"/>
      <c r="AZP48" s="2"/>
      <c r="AZQ48" s="2"/>
      <c r="AZR48" s="2"/>
      <c r="AZS48" s="2"/>
      <c r="AZT48" s="2"/>
      <c r="AZU48" s="2"/>
      <c r="AZV48" s="2"/>
      <c r="AZW48" s="2"/>
      <c r="AZX48" s="2"/>
      <c r="AZY48" s="2"/>
      <c r="AZZ48" s="2"/>
      <c r="BAA48" s="2"/>
      <c r="BAB48" s="2"/>
      <c r="BAC48" s="2"/>
      <c r="BAD48" s="2"/>
      <c r="BAE48" s="2"/>
      <c r="BAF48" s="2"/>
      <c r="BAG48" s="2"/>
      <c r="BAH48" s="2"/>
      <c r="BAI48" s="2"/>
      <c r="BAJ48" s="2"/>
      <c r="BAK48" s="2"/>
      <c r="BAL48" s="2"/>
      <c r="BAM48" s="2"/>
      <c r="BAN48" s="2"/>
      <c r="BAO48" s="2"/>
      <c r="BAP48" s="2"/>
      <c r="BAQ48" s="2"/>
      <c r="BAR48" s="2"/>
      <c r="BAS48" s="2"/>
      <c r="BAT48" s="2"/>
      <c r="BAU48" s="2"/>
      <c r="BAV48" s="2"/>
      <c r="BAW48" s="2"/>
      <c r="BAX48" s="2"/>
      <c r="BAY48" s="2"/>
      <c r="BAZ48" s="2"/>
      <c r="BBA48" s="2"/>
      <c r="BBB48" s="2"/>
      <c r="BBC48" s="2"/>
      <c r="BBD48" s="2"/>
      <c r="BBE48" s="2"/>
      <c r="BBF48" s="2"/>
      <c r="BBG48" s="2"/>
      <c r="BBH48" s="2"/>
      <c r="BBI48" s="2"/>
      <c r="BBJ48" s="2"/>
      <c r="BBK48" s="2"/>
      <c r="BBL48" s="2"/>
      <c r="BBM48" s="2"/>
      <c r="BBN48" s="2"/>
      <c r="BBO48" s="2"/>
      <c r="BBP48" s="2"/>
      <c r="BBQ48" s="2"/>
      <c r="BBR48" s="2"/>
      <c r="BBS48" s="2"/>
      <c r="BBT48" s="2"/>
      <c r="BBU48" s="2"/>
      <c r="BBV48" s="2"/>
      <c r="BBW48" s="2"/>
      <c r="BBX48" s="2"/>
      <c r="BBY48" s="2"/>
      <c r="BBZ48" s="2"/>
      <c r="BCA48" s="2"/>
      <c r="BCB48" s="2"/>
      <c r="BCC48" s="2"/>
      <c r="BCD48" s="2"/>
      <c r="BCE48" s="2"/>
      <c r="BCF48" s="2"/>
      <c r="BCG48" s="2"/>
      <c r="BCH48" s="2"/>
      <c r="BCI48" s="2"/>
      <c r="BCJ48" s="2"/>
      <c r="BCK48" s="2"/>
      <c r="BCL48" s="2"/>
      <c r="BCM48" s="2"/>
      <c r="BCN48" s="2"/>
      <c r="BCO48" s="2"/>
      <c r="BCP48" s="2"/>
      <c r="BCQ48" s="2"/>
      <c r="BCR48" s="2"/>
      <c r="BCS48" s="2"/>
      <c r="BCT48" s="2"/>
      <c r="BCU48" s="2"/>
      <c r="BCV48" s="2"/>
      <c r="BCW48" s="2"/>
      <c r="BCX48" s="2"/>
      <c r="BCY48" s="2"/>
      <c r="BCZ48" s="2"/>
      <c r="BDA48" s="2"/>
      <c r="BDB48" s="2"/>
      <c r="BDC48" s="2"/>
      <c r="BDD48" s="2"/>
      <c r="BDE48" s="2"/>
      <c r="BDF48" s="2"/>
      <c r="BDG48" s="2"/>
      <c r="BDH48" s="2"/>
      <c r="BDI48" s="2"/>
      <c r="BDJ48" s="2"/>
      <c r="BDK48" s="2"/>
      <c r="BDL48" s="2"/>
      <c r="BDM48" s="2"/>
      <c r="BDN48" s="2"/>
      <c r="BDO48" s="2"/>
      <c r="BDP48" s="2"/>
      <c r="BDQ48" s="2"/>
      <c r="BDR48" s="2"/>
      <c r="BDS48" s="2"/>
      <c r="BDT48" s="2"/>
      <c r="BDU48" s="2"/>
      <c r="BDV48" s="2"/>
      <c r="BDW48" s="2"/>
      <c r="BDX48" s="2"/>
      <c r="BDY48" s="2"/>
      <c r="BDZ48" s="2"/>
      <c r="BEA48" s="2"/>
      <c r="BEB48" s="2"/>
      <c r="BEC48" s="2"/>
      <c r="BED48" s="2"/>
      <c r="BEE48" s="2"/>
      <c r="BEF48" s="2"/>
      <c r="BEG48" s="2"/>
      <c r="BEH48" s="2"/>
      <c r="BEI48" s="2"/>
      <c r="BEJ48" s="2"/>
      <c r="BEK48" s="2"/>
      <c r="BEL48" s="2"/>
      <c r="BEM48" s="2"/>
      <c r="BEN48" s="2"/>
      <c r="BEO48" s="2"/>
      <c r="BEP48" s="2"/>
      <c r="BEQ48" s="2"/>
      <c r="BER48" s="2"/>
      <c r="BES48" s="2"/>
      <c r="BET48" s="2"/>
      <c r="BEU48" s="2"/>
      <c r="BEV48" s="2"/>
      <c r="BEW48" s="2"/>
      <c r="BEX48" s="2"/>
      <c r="BEY48" s="2"/>
      <c r="BEZ48" s="2"/>
      <c r="BFA48" s="2"/>
      <c r="BFB48" s="2"/>
      <c r="BFC48" s="2"/>
      <c r="BFD48" s="2"/>
      <c r="BFE48" s="2"/>
      <c r="BFF48" s="2"/>
      <c r="BFG48" s="2"/>
      <c r="BFH48" s="2"/>
      <c r="BFI48" s="2"/>
      <c r="BFJ48" s="2"/>
      <c r="BFK48" s="2"/>
      <c r="BFL48" s="2"/>
      <c r="BFM48" s="2"/>
      <c r="BFN48" s="2"/>
      <c r="BFO48" s="2"/>
      <c r="BFP48" s="2"/>
      <c r="BFQ48" s="2"/>
      <c r="BFR48" s="2"/>
      <c r="BFS48" s="2"/>
      <c r="BFT48" s="2"/>
      <c r="BFU48" s="2"/>
      <c r="BFV48" s="2"/>
      <c r="BFW48" s="2"/>
      <c r="BFX48" s="2"/>
      <c r="BFY48" s="2"/>
      <c r="BFZ48" s="2"/>
      <c r="BGA48" s="2"/>
      <c r="BGB48" s="2"/>
      <c r="BGC48" s="2"/>
      <c r="BGD48" s="2"/>
      <c r="BGE48" s="2"/>
      <c r="BGF48" s="2"/>
      <c r="BGG48" s="2"/>
      <c r="BGH48" s="2"/>
      <c r="BGI48" s="2"/>
      <c r="BGJ48" s="2"/>
      <c r="BGK48" s="2"/>
      <c r="BGL48" s="2"/>
      <c r="BGM48" s="2"/>
      <c r="BGN48" s="2"/>
      <c r="BGO48" s="2"/>
      <c r="BGP48" s="2"/>
      <c r="BGQ48" s="2"/>
      <c r="BGR48" s="2"/>
      <c r="BGS48" s="2"/>
      <c r="BGT48" s="2"/>
      <c r="BGU48" s="2"/>
      <c r="BGV48" s="2"/>
      <c r="BGW48" s="2"/>
      <c r="BGX48" s="2"/>
      <c r="BGY48" s="2"/>
      <c r="BGZ48" s="2"/>
      <c r="BHA48" s="2"/>
      <c r="BHB48" s="2"/>
      <c r="BHC48" s="2"/>
      <c r="BHD48" s="2"/>
      <c r="BHE48" s="2"/>
      <c r="BHF48" s="2"/>
      <c r="BHG48" s="2"/>
      <c r="BHH48" s="2"/>
      <c r="BHI48" s="2"/>
      <c r="BHJ48" s="2"/>
      <c r="BHK48" s="2"/>
      <c r="BHL48" s="2"/>
      <c r="BHM48" s="2"/>
      <c r="BHN48" s="2"/>
      <c r="BHO48" s="2"/>
      <c r="BHP48" s="2"/>
      <c r="BHQ48" s="2"/>
      <c r="BHR48" s="2"/>
      <c r="BHS48" s="2"/>
      <c r="BHT48" s="2"/>
      <c r="BHU48" s="2"/>
      <c r="BHV48" s="2"/>
      <c r="BHW48" s="2"/>
      <c r="BHX48" s="2"/>
      <c r="BHY48" s="2"/>
      <c r="BHZ48" s="2"/>
      <c r="BIA48" s="2"/>
      <c r="BIB48" s="2"/>
      <c r="BIC48" s="2"/>
      <c r="BID48" s="2"/>
      <c r="BIE48" s="2"/>
      <c r="BIF48" s="2"/>
      <c r="BIG48" s="2"/>
      <c r="BIH48" s="2"/>
      <c r="BII48" s="2"/>
      <c r="BIJ48" s="2"/>
      <c r="BIK48" s="2"/>
      <c r="BIL48" s="2"/>
      <c r="BIM48" s="2"/>
      <c r="BIN48" s="2"/>
      <c r="BIO48" s="2"/>
      <c r="BIP48" s="2"/>
      <c r="BIQ48" s="2"/>
      <c r="BIR48" s="2"/>
      <c r="BIS48" s="2"/>
      <c r="BIT48" s="2"/>
      <c r="BIU48" s="2"/>
      <c r="BIV48" s="2"/>
      <c r="BIW48" s="2"/>
      <c r="BIX48" s="2"/>
      <c r="BIY48" s="2"/>
      <c r="BIZ48" s="2"/>
      <c r="BJA48" s="2"/>
      <c r="BJB48" s="2"/>
      <c r="BJC48" s="2"/>
      <c r="BJD48" s="2"/>
      <c r="BJE48" s="2"/>
      <c r="BJF48" s="2"/>
      <c r="BJG48" s="2"/>
      <c r="BJH48" s="2"/>
      <c r="BJI48" s="2"/>
      <c r="BJJ48" s="2"/>
      <c r="BJK48" s="2"/>
      <c r="BJL48" s="2"/>
      <c r="BJM48" s="2"/>
      <c r="BJN48" s="2"/>
      <c r="BJO48" s="2"/>
      <c r="BJP48" s="2"/>
      <c r="BJQ48" s="2"/>
      <c r="BJR48" s="2"/>
      <c r="BJS48" s="2"/>
      <c r="BJT48" s="2"/>
      <c r="BJU48" s="2"/>
      <c r="BJV48" s="2"/>
      <c r="BJW48" s="2"/>
      <c r="BJX48" s="2"/>
      <c r="BJY48" s="2"/>
      <c r="BJZ48" s="2"/>
      <c r="BKA48" s="2"/>
      <c r="BKB48" s="2"/>
      <c r="BKC48" s="2"/>
      <c r="BKD48" s="2"/>
      <c r="BKE48" s="2"/>
      <c r="BKF48" s="2"/>
      <c r="BKG48" s="2"/>
      <c r="BKH48" s="2"/>
      <c r="BKI48" s="2"/>
      <c r="BKJ48" s="2"/>
      <c r="BKK48" s="2"/>
      <c r="BKL48" s="2"/>
      <c r="BKM48" s="2"/>
      <c r="BKN48" s="2"/>
      <c r="BKO48" s="2"/>
      <c r="BKP48" s="2"/>
      <c r="BKQ48" s="2"/>
      <c r="BKR48" s="2"/>
      <c r="BKS48" s="2"/>
      <c r="BKT48" s="2"/>
      <c r="BKU48" s="2"/>
      <c r="BKV48" s="2"/>
      <c r="BKW48" s="2"/>
      <c r="BKX48" s="2"/>
      <c r="BKY48" s="2"/>
      <c r="BKZ48" s="2"/>
      <c r="BLA48" s="2"/>
      <c r="BLB48" s="2"/>
      <c r="BLC48" s="2"/>
      <c r="BLD48" s="2"/>
      <c r="BLE48" s="2"/>
      <c r="BLF48" s="2"/>
      <c r="BLG48" s="2"/>
      <c r="BLH48" s="2"/>
      <c r="BLI48" s="2"/>
      <c r="BLJ48" s="2"/>
      <c r="BLK48" s="2"/>
      <c r="BLL48" s="2"/>
      <c r="BLM48" s="2"/>
      <c r="BLN48" s="2"/>
      <c r="BLO48" s="2"/>
      <c r="BLP48" s="2"/>
      <c r="BLQ48" s="2"/>
      <c r="BLR48" s="2"/>
      <c r="BLS48" s="2"/>
      <c r="BLT48" s="2"/>
      <c r="BLU48" s="2"/>
      <c r="BLV48" s="2"/>
      <c r="BLW48" s="2"/>
      <c r="BLX48" s="2"/>
      <c r="BLY48" s="2"/>
      <c r="BLZ48" s="2"/>
      <c r="BMA48" s="2"/>
      <c r="BMB48" s="2"/>
      <c r="BMC48" s="2"/>
      <c r="BMD48" s="2"/>
      <c r="BME48" s="2"/>
      <c r="BMF48" s="2"/>
      <c r="BMG48" s="2"/>
      <c r="BMH48" s="2"/>
      <c r="BMI48" s="2"/>
      <c r="BMJ48" s="2"/>
      <c r="BMK48" s="2"/>
      <c r="BML48" s="2"/>
      <c r="BMM48" s="2"/>
      <c r="BMN48" s="2"/>
      <c r="BMO48" s="2"/>
      <c r="BMP48" s="2"/>
      <c r="BMQ48" s="2"/>
      <c r="BMR48" s="2"/>
      <c r="BMS48" s="2"/>
      <c r="BMT48" s="2"/>
      <c r="BMU48" s="2"/>
      <c r="BMV48" s="2"/>
      <c r="BMW48" s="2"/>
      <c r="BMX48" s="2"/>
      <c r="BMY48" s="2"/>
      <c r="BMZ48" s="2"/>
      <c r="BNA48" s="2"/>
      <c r="BNB48" s="2"/>
      <c r="BNC48" s="2"/>
      <c r="BND48" s="2"/>
      <c r="BNE48" s="2"/>
      <c r="BNF48" s="2"/>
      <c r="BNG48" s="2"/>
      <c r="BNH48" s="2"/>
      <c r="BNI48" s="2"/>
      <c r="BNJ48" s="2"/>
      <c r="BNK48" s="2"/>
      <c r="BNL48" s="2"/>
      <c r="BNM48" s="2"/>
      <c r="BNN48" s="2"/>
      <c r="BNO48" s="2"/>
      <c r="BNP48" s="2"/>
      <c r="BNQ48" s="2"/>
      <c r="BNR48" s="2"/>
      <c r="BNS48" s="2"/>
      <c r="BNT48" s="2"/>
      <c r="BNU48" s="2"/>
      <c r="BNV48" s="2"/>
      <c r="BNW48" s="2"/>
      <c r="BNX48" s="2"/>
      <c r="BNY48" s="2"/>
      <c r="BNZ48" s="2"/>
      <c r="BOA48" s="2"/>
      <c r="BOB48" s="2"/>
      <c r="BOC48" s="2"/>
      <c r="BOD48" s="2"/>
      <c r="BOE48" s="2"/>
      <c r="BOF48" s="2"/>
      <c r="BOG48" s="2"/>
      <c r="BOH48" s="2"/>
      <c r="BOI48" s="2"/>
      <c r="BOJ48" s="2"/>
      <c r="BOK48" s="2"/>
      <c r="BOL48" s="2"/>
      <c r="BOM48" s="2"/>
      <c r="BON48" s="2"/>
      <c r="BOO48" s="2"/>
      <c r="BOP48" s="2"/>
      <c r="BOQ48" s="2"/>
      <c r="BOR48" s="2"/>
      <c r="BOS48" s="2"/>
      <c r="BOT48" s="2"/>
      <c r="BOU48" s="2"/>
      <c r="BOV48" s="2"/>
      <c r="BOW48" s="2"/>
      <c r="BOX48" s="2"/>
      <c r="BOY48" s="2"/>
      <c r="BOZ48" s="2"/>
      <c r="BPA48" s="2"/>
      <c r="BPB48" s="2"/>
      <c r="BPC48" s="2"/>
      <c r="BPD48" s="2"/>
      <c r="BPE48" s="2"/>
      <c r="BPF48" s="2"/>
      <c r="BPG48" s="2"/>
      <c r="BPH48" s="2"/>
      <c r="BPI48" s="2"/>
      <c r="BPJ48" s="2"/>
      <c r="BPK48" s="2"/>
      <c r="BPL48" s="2"/>
      <c r="BPM48" s="2"/>
      <c r="BPN48" s="2"/>
      <c r="BPO48" s="2"/>
      <c r="BPP48" s="2"/>
      <c r="BPQ48" s="2"/>
      <c r="BPR48" s="2"/>
      <c r="BPS48" s="2"/>
      <c r="BPT48" s="2"/>
      <c r="BPU48" s="2"/>
      <c r="BPV48" s="2"/>
      <c r="BPW48" s="2"/>
      <c r="BPX48" s="2"/>
      <c r="BPY48" s="2"/>
      <c r="BPZ48" s="2"/>
      <c r="BQA48" s="2"/>
      <c r="BQB48" s="2"/>
      <c r="BQC48" s="2"/>
      <c r="BQD48" s="2"/>
      <c r="BQE48" s="2"/>
      <c r="BQF48" s="2"/>
      <c r="BQG48" s="2"/>
      <c r="BQH48" s="2"/>
      <c r="BQI48" s="2"/>
      <c r="BQJ48" s="2"/>
      <c r="BQK48" s="2"/>
      <c r="BQL48" s="2"/>
      <c r="BQM48" s="2"/>
      <c r="BQN48" s="2"/>
      <c r="BQO48" s="2"/>
      <c r="BQP48" s="2"/>
      <c r="BQQ48" s="2"/>
      <c r="BQR48" s="2"/>
      <c r="BQS48" s="2"/>
      <c r="BQT48" s="2"/>
      <c r="BQU48" s="2"/>
      <c r="BQV48" s="2"/>
      <c r="BQW48" s="2"/>
      <c r="BQX48" s="2"/>
      <c r="BQY48" s="2"/>
      <c r="BQZ48" s="2"/>
      <c r="BRA48" s="2"/>
      <c r="BRB48" s="2"/>
      <c r="BRC48" s="2"/>
      <c r="BRD48" s="2"/>
      <c r="BRE48" s="2"/>
      <c r="BRF48" s="2"/>
      <c r="BRG48" s="2"/>
      <c r="BRH48" s="2"/>
      <c r="BRI48" s="2"/>
      <c r="BRJ48" s="2"/>
      <c r="BRK48" s="2"/>
      <c r="BRL48" s="2"/>
      <c r="BRM48" s="2"/>
      <c r="BRN48" s="2"/>
      <c r="BRO48" s="2"/>
      <c r="BRP48" s="2"/>
      <c r="BRQ48" s="2"/>
      <c r="BRR48" s="2"/>
      <c r="BRS48" s="2"/>
      <c r="BRT48" s="2"/>
      <c r="BRU48" s="2"/>
      <c r="BRV48" s="2"/>
      <c r="BRW48" s="2"/>
      <c r="BRX48" s="2"/>
      <c r="BRY48" s="2"/>
      <c r="BRZ48" s="2"/>
      <c r="BSA48" s="2"/>
      <c r="BSB48" s="2"/>
      <c r="BSC48" s="2"/>
      <c r="BSD48" s="2"/>
      <c r="BSE48" s="2"/>
      <c r="BSF48" s="2"/>
      <c r="BSG48" s="2"/>
      <c r="BSH48" s="2"/>
      <c r="BSI48" s="2"/>
      <c r="BSJ48" s="2"/>
      <c r="BSK48" s="2"/>
      <c r="BSL48" s="2"/>
      <c r="BSM48" s="2"/>
      <c r="BSN48" s="2"/>
      <c r="BSO48" s="2"/>
      <c r="BSP48" s="2"/>
      <c r="BSQ48" s="2"/>
      <c r="BSR48" s="2"/>
      <c r="BSS48" s="2"/>
      <c r="BST48" s="2"/>
      <c r="BSU48" s="2"/>
      <c r="BSV48" s="2"/>
      <c r="BSW48" s="2"/>
      <c r="BSX48" s="2"/>
      <c r="BSY48" s="2"/>
      <c r="BSZ48" s="2"/>
      <c r="BTA48" s="2"/>
      <c r="BTB48" s="2"/>
      <c r="BTC48" s="2"/>
      <c r="BTD48" s="2"/>
      <c r="BTE48" s="2"/>
      <c r="BTF48" s="2"/>
      <c r="BTG48" s="2"/>
      <c r="BTH48" s="2"/>
      <c r="BTI48" s="2"/>
      <c r="BTJ48" s="2"/>
      <c r="BTK48" s="2"/>
      <c r="BTL48" s="2"/>
      <c r="BTM48" s="2"/>
      <c r="BTN48" s="2"/>
      <c r="BTO48" s="2"/>
      <c r="BTP48" s="2"/>
      <c r="BTQ48" s="2"/>
      <c r="BTR48" s="2"/>
      <c r="BTS48" s="2"/>
      <c r="BTT48" s="2"/>
      <c r="BTU48" s="2"/>
      <c r="BTV48" s="2"/>
      <c r="BTW48" s="2"/>
      <c r="BTX48" s="2"/>
      <c r="BTY48" s="2"/>
      <c r="BTZ48" s="2"/>
      <c r="BUA48" s="2"/>
      <c r="BUB48" s="2"/>
      <c r="BUC48" s="2"/>
      <c r="BUD48" s="2"/>
      <c r="BUE48" s="2"/>
      <c r="BUF48" s="2"/>
      <c r="BUG48" s="2"/>
      <c r="BUH48" s="2"/>
      <c r="BUI48" s="2"/>
      <c r="BUJ48" s="2"/>
      <c r="BUK48" s="2"/>
      <c r="BUL48" s="2"/>
      <c r="BUM48" s="2"/>
      <c r="BUN48" s="2"/>
      <c r="BUO48" s="2"/>
      <c r="BUP48" s="2"/>
      <c r="BUQ48" s="2"/>
      <c r="BUR48" s="2"/>
      <c r="BUS48" s="2"/>
      <c r="BUT48" s="2"/>
      <c r="BUU48" s="2"/>
      <c r="BUV48" s="2"/>
      <c r="BUW48" s="2"/>
      <c r="BUX48" s="2"/>
      <c r="BUY48" s="2"/>
      <c r="BUZ48" s="2"/>
      <c r="BVA48" s="2"/>
      <c r="BVB48" s="2"/>
      <c r="BVC48" s="2"/>
      <c r="BVD48" s="2"/>
      <c r="BVE48" s="2"/>
      <c r="BVF48" s="2"/>
      <c r="BVG48" s="2"/>
      <c r="BVH48" s="2"/>
      <c r="BVI48" s="2"/>
      <c r="BVJ48" s="2"/>
      <c r="BVK48" s="2"/>
      <c r="BVL48" s="2"/>
      <c r="BVM48" s="2"/>
      <c r="BVN48" s="2"/>
      <c r="BVO48" s="2"/>
      <c r="BVP48" s="2"/>
      <c r="BVQ48" s="2"/>
      <c r="BVR48" s="2"/>
      <c r="BVS48" s="2"/>
      <c r="BVT48" s="2"/>
      <c r="BVU48" s="2"/>
      <c r="BVV48" s="2"/>
      <c r="BVW48" s="2"/>
      <c r="BVX48" s="2"/>
      <c r="BVY48" s="2"/>
      <c r="BVZ48" s="2"/>
      <c r="BWA48" s="2"/>
      <c r="BWB48" s="2"/>
      <c r="BWC48" s="2"/>
      <c r="BWD48" s="2"/>
      <c r="BWE48" s="2"/>
      <c r="BWF48" s="2"/>
      <c r="BWG48" s="2"/>
      <c r="BWH48" s="2"/>
      <c r="BWI48" s="2"/>
      <c r="BWJ48" s="2"/>
      <c r="BWK48" s="2"/>
      <c r="BWL48" s="2"/>
      <c r="BWM48" s="2"/>
      <c r="BWN48" s="2"/>
      <c r="BWO48" s="2"/>
      <c r="BWP48" s="2"/>
      <c r="BWQ48" s="2"/>
      <c r="BWR48" s="2"/>
      <c r="BWS48" s="2"/>
      <c r="BWT48" s="2"/>
      <c r="BWU48" s="2"/>
      <c r="BWV48" s="2"/>
      <c r="BWW48" s="2"/>
      <c r="BWX48" s="2"/>
      <c r="BWY48" s="2"/>
      <c r="BWZ48" s="2"/>
      <c r="BXA48" s="2"/>
      <c r="BXB48" s="2"/>
      <c r="BXC48" s="2"/>
      <c r="BXD48" s="2"/>
      <c r="BXE48" s="2"/>
      <c r="BXF48" s="2"/>
      <c r="BXG48" s="2"/>
      <c r="BXH48" s="2"/>
      <c r="BXI48" s="2"/>
      <c r="BXJ48" s="2"/>
      <c r="BXK48" s="2"/>
      <c r="BXL48" s="2"/>
      <c r="BXM48" s="2"/>
      <c r="BXN48" s="2"/>
      <c r="BXO48" s="2"/>
      <c r="BXP48" s="2"/>
      <c r="BXQ48" s="2"/>
      <c r="BXR48" s="2"/>
      <c r="BXS48" s="2"/>
      <c r="BXT48" s="2"/>
      <c r="BXU48" s="2"/>
      <c r="BXV48" s="2"/>
      <c r="BXW48" s="2"/>
      <c r="BXX48" s="2"/>
      <c r="BXY48" s="2"/>
      <c r="BXZ48" s="2"/>
      <c r="BYA48" s="2"/>
      <c r="BYB48" s="2"/>
      <c r="BYC48" s="2"/>
      <c r="BYD48" s="2"/>
      <c r="BYE48" s="2"/>
      <c r="BYF48" s="2"/>
      <c r="BYG48" s="2"/>
      <c r="BYH48" s="2"/>
      <c r="BYI48" s="2"/>
      <c r="BYJ48" s="2"/>
      <c r="BYK48" s="2"/>
      <c r="BYL48" s="2"/>
      <c r="BYM48" s="2"/>
      <c r="BYN48" s="2"/>
      <c r="BYO48" s="2"/>
      <c r="BYP48" s="2"/>
      <c r="BYQ48" s="2"/>
      <c r="BYR48" s="2"/>
      <c r="BYS48" s="2"/>
      <c r="BYT48" s="2"/>
      <c r="BYU48" s="2"/>
      <c r="BYV48" s="2"/>
      <c r="BYW48" s="2"/>
      <c r="BYX48" s="2"/>
      <c r="BYY48" s="2"/>
      <c r="BYZ48" s="2"/>
      <c r="BZA48" s="2"/>
      <c r="BZB48" s="2"/>
      <c r="BZC48" s="2"/>
      <c r="BZD48" s="2"/>
      <c r="BZE48" s="2"/>
      <c r="BZF48" s="2"/>
      <c r="BZG48" s="2"/>
      <c r="BZH48" s="2"/>
      <c r="BZI48" s="2"/>
      <c r="BZJ48" s="2"/>
      <c r="BZK48" s="2"/>
      <c r="BZL48" s="2"/>
      <c r="BZM48" s="2"/>
      <c r="BZN48" s="2"/>
      <c r="BZO48" s="2"/>
      <c r="BZP48" s="2"/>
      <c r="BZQ48" s="2"/>
      <c r="BZR48" s="2"/>
      <c r="BZS48" s="2"/>
      <c r="BZT48" s="2"/>
      <c r="BZU48" s="2"/>
      <c r="BZV48" s="2"/>
      <c r="BZW48" s="2"/>
      <c r="BZX48" s="2"/>
      <c r="BZY48" s="2"/>
      <c r="BZZ48" s="2"/>
      <c r="CAA48" s="2"/>
      <c r="CAB48" s="2"/>
      <c r="CAC48" s="2"/>
      <c r="CAD48" s="2"/>
      <c r="CAE48" s="2"/>
      <c r="CAF48" s="2"/>
      <c r="CAG48" s="2"/>
      <c r="CAH48" s="2"/>
      <c r="CAI48" s="2"/>
      <c r="CAJ48" s="2"/>
      <c r="CAK48" s="2"/>
      <c r="CAL48" s="2"/>
      <c r="CAM48" s="2"/>
      <c r="CAN48" s="2"/>
      <c r="CAO48" s="2"/>
      <c r="CAP48" s="2"/>
      <c r="CAQ48" s="2"/>
      <c r="CAR48" s="2"/>
      <c r="CAS48" s="2"/>
      <c r="CAT48" s="2"/>
      <c r="CAU48" s="2"/>
      <c r="CAV48" s="2"/>
      <c r="CAW48" s="2"/>
      <c r="CAX48" s="2"/>
      <c r="CAY48" s="2"/>
      <c r="CAZ48" s="2"/>
      <c r="CBA48" s="2"/>
      <c r="CBB48" s="2"/>
      <c r="CBC48" s="2"/>
      <c r="CBD48" s="2"/>
      <c r="CBE48" s="2"/>
      <c r="CBF48" s="2"/>
      <c r="CBG48" s="2"/>
      <c r="CBH48" s="2"/>
      <c r="CBI48" s="2"/>
      <c r="CBJ48" s="2"/>
      <c r="CBK48" s="2"/>
      <c r="CBL48" s="2"/>
      <c r="CBM48" s="2"/>
      <c r="CBN48" s="2"/>
      <c r="CBO48" s="2"/>
      <c r="CBP48" s="2"/>
      <c r="CBQ48" s="2"/>
      <c r="CBR48" s="2"/>
      <c r="CBS48" s="2"/>
      <c r="CBT48" s="2"/>
      <c r="CBU48" s="2"/>
      <c r="CBV48" s="2"/>
      <c r="CBW48" s="2"/>
      <c r="CBX48" s="2"/>
      <c r="CBY48" s="2"/>
      <c r="CBZ48" s="2"/>
      <c r="CCA48" s="2"/>
      <c r="CCB48" s="2"/>
      <c r="CCC48" s="2"/>
      <c r="CCD48" s="2"/>
      <c r="CCE48" s="2"/>
      <c r="CCF48" s="2"/>
      <c r="CCG48" s="2"/>
      <c r="CCH48" s="2"/>
      <c r="CCI48" s="2"/>
      <c r="CCJ48" s="2"/>
      <c r="CCK48" s="2"/>
      <c r="CCL48" s="2"/>
      <c r="CCM48" s="2"/>
      <c r="CCN48" s="2"/>
      <c r="CCO48" s="2"/>
      <c r="CCP48" s="2"/>
      <c r="CCQ48" s="2"/>
      <c r="CCR48" s="2"/>
      <c r="CCS48" s="2"/>
      <c r="CCT48" s="2"/>
      <c r="CCU48" s="2"/>
      <c r="CCV48" s="2"/>
      <c r="CCW48" s="2"/>
      <c r="CCX48" s="2"/>
      <c r="CCY48" s="2"/>
      <c r="CCZ48" s="2"/>
      <c r="CDA48" s="2"/>
      <c r="CDB48" s="2"/>
      <c r="CDC48" s="2"/>
      <c r="CDD48" s="2"/>
      <c r="CDE48" s="2"/>
      <c r="CDF48" s="2"/>
      <c r="CDG48" s="2"/>
      <c r="CDH48" s="2"/>
      <c r="CDI48" s="2"/>
      <c r="CDJ48" s="2"/>
      <c r="CDK48" s="2"/>
      <c r="CDL48" s="2"/>
      <c r="CDM48" s="2"/>
      <c r="CDN48" s="2"/>
      <c r="CDO48" s="2"/>
      <c r="CDP48" s="2"/>
      <c r="CDQ48" s="2"/>
      <c r="CDR48" s="2"/>
      <c r="CDS48" s="2"/>
      <c r="CDT48" s="2"/>
      <c r="CDU48" s="2"/>
      <c r="CDV48" s="2"/>
      <c r="CDW48" s="2"/>
      <c r="CDX48" s="2"/>
      <c r="CDY48" s="2"/>
      <c r="CDZ48" s="2"/>
      <c r="CEA48" s="2"/>
      <c r="CEB48" s="2"/>
      <c r="CEC48" s="2"/>
      <c r="CED48" s="2"/>
      <c r="CEE48" s="2"/>
      <c r="CEF48" s="2"/>
      <c r="CEG48" s="2"/>
      <c r="CEH48" s="2"/>
      <c r="CEI48" s="2"/>
      <c r="CEJ48" s="2"/>
      <c r="CEK48" s="2"/>
      <c r="CEL48" s="2"/>
      <c r="CEM48" s="2"/>
      <c r="CEN48" s="2"/>
      <c r="CEO48" s="2"/>
      <c r="CEP48" s="2"/>
      <c r="CEQ48" s="2"/>
      <c r="CER48" s="2"/>
      <c r="CES48" s="2"/>
      <c r="CET48" s="2"/>
      <c r="CEU48" s="2"/>
      <c r="CEV48" s="2"/>
      <c r="CEW48" s="2"/>
      <c r="CEX48" s="2"/>
      <c r="CEY48" s="2"/>
      <c r="CEZ48" s="2"/>
      <c r="CFA48" s="2"/>
      <c r="CFB48" s="2"/>
      <c r="CFC48" s="2"/>
      <c r="CFD48" s="2"/>
      <c r="CFE48" s="2"/>
      <c r="CFF48" s="2"/>
      <c r="CFG48" s="2"/>
      <c r="CFH48" s="2"/>
      <c r="CFI48" s="2"/>
      <c r="CFJ48" s="2"/>
      <c r="CFK48" s="2"/>
      <c r="CFL48" s="2"/>
      <c r="CFM48" s="2"/>
      <c r="CFN48" s="2"/>
      <c r="CFO48" s="2"/>
      <c r="CFP48" s="2"/>
      <c r="CFQ48" s="2"/>
      <c r="CFR48" s="2"/>
      <c r="CFS48" s="2"/>
      <c r="CFT48" s="2"/>
      <c r="CFU48" s="2"/>
      <c r="CFV48" s="2"/>
      <c r="CFW48" s="2"/>
      <c r="CFX48" s="2"/>
      <c r="CFY48" s="2"/>
      <c r="CFZ48" s="2"/>
      <c r="CGA48" s="2"/>
      <c r="CGB48" s="2"/>
      <c r="CGC48" s="2"/>
      <c r="CGD48" s="2"/>
      <c r="CGE48" s="2"/>
      <c r="CGF48" s="2"/>
      <c r="CGG48" s="2"/>
      <c r="CGH48" s="2"/>
      <c r="CGI48" s="2"/>
      <c r="CGJ48" s="2"/>
      <c r="CGK48" s="2"/>
      <c r="CGL48" s="2"/>
      <c r="CGM48" s="2"/>
      <c r="CGN48" s="2"/>
      <c r="CGO48" s="2"/>
      <c r="CGP48" s="2"/>
      <c r="CGQ48" s="2"/>
      <c r="CGR48" s="2"/>
      <c r="CGS48" s="2"/>
      <c r="CGT48" s="2"/>
      <c r="CGU48" s="2"/>
      <c r="CGV48" s="2"/>
      <c r="CGW48" s="2"/>
      <c r="CGX48" s="2"/>
      <c r="CGY48" s="2"/>
      <c r="CGZ48" s="2"/>
      <c r="CHA48" s="2"/>
      <c r="CHB48" s="2"/>
      <c r="CHC48" s="2"/>
      <c r="CHD48" s="2"/>
      <c r="CHE48" s="2"/>
      <c r="CHF48" s="2"/>
      <c r="CHG48" s="2"/>
      <c r="CHH48" s="2"/>
      <c r="CHI48" s="2"/>
      <c r="CHJ48" s="2"/>
      <c r="CHK48" s="2"/>
      <c r="CHL48" s="2"/>
      <c r="CHM48" s="2"/>
      <c r="CHN48" s="2"/>
      <c r="CHO48" s="2"/>
      <c r="CHP48" s="2"/>
      <c r="CHQ48" s="2"/>
      <c r="CHR48" s="2"/>
      <c r="CHS48" s="2"/>
      <c r="CHT48" s="2"/>
      <c r="CHU48" s="2"/>
      <c r="CHV48" s="2"/>
      <c r="CHW48" s="2"/>
      <c r="CHX48" s="2"/>
      <c r="CHY48" s="2"/>
      <c r="CHZ48" s="2"/>
      <c r="CIA48" s="2"/>
      <c r="CIB48" s="2"/>
      <c r="CIC48" s="2"/>
      <c r="CID48" s="2"/>
      <c r="CIE48" s="2"/>
      <c r="CIF48" s="2"/>
      <c r="CIG48" s="2"/>
      <c r="CIH48" s="2"/>
      <c r="CII48" s="2"/>
      <c r="CIJ48" s="2"/>
      <c r="CIK48" s="2"/>
      <c r="CIL48" s="2"/>
      <c r="CIM48" s="2"/>
      <c r="CIN48" s="2"/>
      <c r="CIO48" s="2"/>
      <c r="CIP48" s="2"/>
      <c r="CIQ48" s="2"/>
      <c r="CIR48" s="2"/>
      <c r="CIS48" s="2"/>
      <c r="CIT48" s="2"/>
      <c r="CIU48" s="2"/>
      <c r="CIV48" s="2"/>
      <c r="CIW48" s="2"/>
      <c r="CIX48" s="2"/>
      <c r="CIY48" s="2"/>
      <c r="CIZ48" s="2"/>
      <c r="CJA48" s="2"/>
      <c r="CJB48" s="2"/>
      <c r="CJC48" s="2"/>
      <c r="CJD48" s="2"/>
      <c r="CJE48" s="2"/>
      <c r="CJF48" s="2"/>
      <c r="CJG48" s="2"/>
      <c r="CJH48" s="2"/>
      <c r="CJI48" s="2"/>
      <c r="CJJ48" s="2"/>
      <c r="CJK48" s="2"/>
      <c r="CJL48" s="2"/>
      <c r="CJM48" s="2"/>
      <c r="CJN48" s="2"/>
      <c r="CJO48" s="2"/>
      <c r="CJP48" s="2"/>
      <c r="CJQ48" s="2"/>
      <c r="CJR48" s="2"/>
      <c r="CJS48" s="2"/>
      <c r="CJT48" s="2"/>
      <c r="CJU48" s="2"/>
      <c r="CJV48" s="2"/>
      <c r="CJW48" s="2"/>
      <c r="CJX48" s="2"/>
      <c r="CJY48" s="2"/>
      <c r="CJZ48" s="2"/>
      <c r="CKA48" s="2"/>
      <c r="CKB48" s="2"/>
      <c r="CKC48" s="2"/>
      <c r="CKD48" s="2"/>
      <c r="CKE48" s="2"/>
      <c r="CKF48" s="2"/>
      <c r="CKG48" s="2"/>
      <c r="CKH48" s="2"/>
      <c r="CKI48" s="2"/>
      <c r="CKJ48" s="2"/>
      <c r="CKK48" s="2"/>
      <c r="CKL48" s="2"/>
      <c r="CKM48" s="2"/>
      <c r="CKN48" s="2"/>
      <c r="CKO48" s="2"/>
      <c r="CKP48" s="2"/>
      <c r="CKQ48" s="2"/>
      <c r="CKR48" s="2"/>
      <c r="CKS48" s="2"/>
      <c r="CKT48" s="2"/>
      <c r="CKU48" s="2"/>
      <c r="CKV48" s="2"/>
      <c r="CKW48" s="2"/>
      <c r="CKX48" s="2"/>
      <c r="CKY48" s="2"/>
      <c r="CKZ48" s="2"/>
      <c r="CLA48" s="2"/>
      <c r="CLB48" s="2"/>
      <c r="CLC48" s="2"/>
      <c r="CLD48" s="2"/>
      <c r="CLE48" s="2"/>
      <c r="CLF48" s="2"/>
      <c r="CLG48" s="2"/>
      <c r="CLH48" s="2"/>
      <c r="CLI48" s="2"/>
      <c r="CLJ48" s="2"/>
      <c r="CLK48" s="2"/>
      <c r="CLL48" s="2"/>
      <c r="CLM48" s="2"/>
      <c r="CLN48" s="2"/>
      <c r="CLO48" s="2"/>
      <c r="CLP48" s="2"/>
      <c r="CLQ48" s="2"/>
      <c r="CLR48" s="2"/>
      <c r="CLS48" s="2"/>
      <c r="CLT48" s="2"/>
      <c r="CLU48" s="2"/>
      <c r="CLV48" s="2"/>
      <c r="CLW48" s="2"/>
      <c r="CLX48" s="2"/>
      <c r="CLY48" s="2"/>
      <c r="CLZ48" s="2"/>
      <c r="CMA48" s="2"/>
      <c r="CMB48" s="2"/>
      <c r="CMC48" s="2"/>
      <c r="CMD48" s="2"/>
      <c r="CME48" s="2"/>
      <c r="CMF48" s="2"/>
      <c r="CMG48" s="2"/>
      <c r="CMH48" s="2"/>
      <c r="CMI48" s="2"/>
      <c r="CMJ48" s="2"/>
      <c r="CMK48" s="2"/>
      <c r="CML48" s="2"/>
      <c r="CMM48" s="2"/>
      <c r="CMN48" s="2"/>
      <c r="CMO48" s="2"/>
      <c r="CMP48" s="2"/>
      <c r="CMQ48" s="2"/>
      <c r="CMR48" s="2"/>
      <c r="CMS48" s="2"/>
      <c r="CMT48" s="2"/>
      <c r="CMU48" s="2"/>
      <c r="CMV48" s="2"/>
      <c r="CMW48" s="2"/>
      <c r="CMX48" s="2"/>
      <c r="CMY48" s="2"/>
      <c r="CMZ48" s="2"/>
      <c r="CNA48" s="2"/>
      <c r="CNB48" s="2"/>
      <c r="CNC48" s="2"/>
      <c r="CND48" s="2"/>
      <c r="CNE48" s="2"/>
      <c r="CNF48" s="2"/>
      <c r="CNG48" s="2"/>
      <c r="CNH48" s="2"/>
      <c r="CNI48" s="2"/>
      <c r="CNJ48" s="2"/>
      <c r="CNK48" s="2"/>
      <c r="CNL48" s="2"/>
      <c r="CNM48" s="2"/>
      <c r="CNN48" s="2"/>
      <c r="CNO48" s="2"/>
      <c r="CNP48" s="2"/>
      <c r="CNQ48" s="2"/>
      <c r="CNR48" s="2"/>
      <c r="CNS48" s="2"/>
      <c r="CNT48" s="2"/>
      <c r="CNU48" s="2"/>
      <c r="CNV48" s="2"/>
      <c r="CNW48" s="2"/>
      <c r="CNX48" s="2"/>
      <c r="CNY48" s="2"/>
      <c r="CNZ48" s="2"/>
      <c r="COA48" s="2"/>
      <c r="COB48" s="2"/>
      <c r="COC48" s="2"/>
      <c r="COD48" s="2"/>
      <c r="COE48" s="2"/>
      <c r="COF48" s="2"/>
      <c r="COG48" s="2"/>
      <c r="COH48" s="2"/>
      <c r="COI48" s="2"/>
      <c r="COJ48" s="2"/>
      <c r="COK48" s="2"/>
      <c r="COL48" s="2"/>
      <c r="COM48" s="2"/>
      <c r="CON48" s="2"/>
      <c r="COO48" s="2"/>
      <c r="COP48" s="2"/>
      <c r="COQ48" s="2"/>
      <c r="COR48" s="2"/>
      <c r="COS48" s="2"/>
      <c r="COT48" s="2"/>
      <c r="COU48" s="2"/>
      <c r="COV48" s="2"/>
      <c r="COW48" s="2"/>
      <c r="COX48" s="2"/>
      <c r="COY48" s="2"/>
      <c r="COZ48" s="2"/>
      <c r="CPA48" s="2"/>
      <c r="CPB48" s="2"/>
      <c r="CPC48" s="2"/>
      <c r="CPD48" s="2"/>
      <c r="CPE48" s="2"/>
      <c r="CPF48" s="2"/>
      <c r="CPG48" s="2"/>
      <c r="CPH48" s="2"/>
      <c r="CPI48" s="2"/>
      <c r="CPJ48" s="2"/>
      <c r="CPK48" s="2"/>
      <c r="CPL48" s="2"/>
      <c r="CPM48" s="2"/>
      <c r="CPN48" s="2"/>
      <c r="CPO48" s="2"/>
      <c r="CPP48" s="2"/>
      <c r="CPQ48" s="2"/>
      <c r="CPR48" s="2"/>
      <c r="CPS48" s="2"/>
      <c r="CPT48" s="2"/>
      <c r="CPU48" s="2"/>
      <c r="CPV48" s="2"/>
      <c r="CPW48" s="2"/>
      <c r="CPX48" s="2"/>
      <c r="CPY48" s="2"/>
      <c r="CPZ48" s="2"/>
      <c r="CQA48" s="2"/>
      <c r="CQB48" s="2"/>
      <c r="CQC48" s="2"/>
      <c r="CQD48" s="2"/>
      <c r="CQE48" s="2"/>
      <c r="CQF48" s="2"/>
      <c r="CQG48" s="2"/>
      <c r="CQH48" s="2"/>
      <c r="CQI48" s="2"/>
      <c r="CQJ48" s="2"/>
      <c r="CQK48" s="2"/>
      <c r="CQL48" s="2"/>
      <c r="CQM48" s="2"/>
      <c r="CQN48" s="2"/>
      <c r="CQO48" s="2"/>
      <c r="CQP48" s="2"/>
      <c r="CQQ48" s="2"/>
      <c r="CQR48" s="2"/>
      <c r="CQS48" s="2"/>
      <c r="CQT48" s="2"/>
      <c r="CQU48" s="2"/>
      <c r="CQV48" s="2"/>
      <c r="CQW48" s="2"/>
      <c r="CQX48" s="2"/>
      <c r="CQY48" s="2"/>
      <c r="CQZ48" s="2"/>
      <c r="CRA48" s="2"/>
      <c r="CRB48" s="2"/>
      <c r="CRC48" s="2"/>
      <c r="CRD48" s="2"/>
      <c r="CRE48" s="2"/>
      <c r="CRF48" s="2"/>
      <c r="CRG48" s="2"/>
      <c r="CRH48" s="2"/>
      <c r="CRI48" s="2"/>
      <c r="CRJ48" s="2"/>
      <c r="CRK48" s="2"/>
      <c r="CRL48" s="2"/>
      <c r="CRM48" s="2"/>
      <c r="CRN48" s="2"/>
      <c r="CRO48" s="2"/>
      <c r="CRP48" s="2"/>
      <c r="CRQ48" s="2"/>
      <c r="CRR48" s="2"/>
      <c r="CRS48" s="2"/>
      <c r="CRT48" s="2"/>
      <c r="CRU48" s="2"/>
      <c r="CRV48" s="2"/>
      <c r="CRW48" s="2"/>
      <c r="CRX48" s="2"/>
      <c r="CRY48" s="2"/>
      <c r="CRZ48" s="2"/>
      <c r="CSA48" s="2"/>
      <c r="CSB48" s="2"/>
      <c r="CSC48" s="2"/>
      <c r="CSD48" s="2"/>
      <c r="CSE48" s="2"/>
      <c r="CSF48" s="2"/>
      <c r="CSG48" s="2"/>
      <c r="CSH48" s="2"/>
      <c r="CSI48" s="2"/>
      <c r="CSJ48" s="2"/>
      <c r="CSK48" s="2"/>
      <c r="CSL48" s="2"/>
      <c r="CSM48" s="2"/>
      <c r="CSN48" s="2"/>
      <c r="CSO48" s="2"/>
      <c r="CSP48" s="2"/>
      <c r="CSQ48" s="2"/>
      <c r="CSR48" s="2"/>
      <c r="CSS48" s="2"/>
      <c r="CST48" s="2"/>
      <c r="CSU48" s="2"/>
      <c r="CSV48" s="2"/>
      <c r="CSW48" s="2"/>
      <c r="CSX48" s="2"/>
      <c r="CSY48" s="2"/>
      <c r="CSZ48" s="2"/>
      <c r="CTA48" s="2"/>
      <c r="CTB48" s="2"/>
      <c r="CTC48" s="2"/>
      <c r="CTD48" s="2"/>
      <c r="CTE48" s="2"/>
      <c r="CTF48" s="2"/>
      <c r="CTG48" s="2"/>
      <c r="CTH48" s="2"/>
      <c r="CTI48" s="2"/>
      <c r="CTJ48" s="2"/>
      <c r="CTK48" s="2"/>
      <c r="CTL48" s="2"/>
      <c r="CTM48" s="2"/>
      <c r="CTN48" s="2"/>
      <c r="CTO48" s="2"/>
      <c r="CTP48" s="2"/>
      <c r="CTQ48" s="2"/>
      <c r="CTR48" s="2"/>
      <c r="CTS48" s="2"/>
      <c r="CTT48" s="2"/>
      <c r="CTU48" s="2"/>
      <c r="CTV48" s="2"/>
      <c r="CTW48" s="2"/>
      <c r="CTX48" s="2"/>
      <c r="CTY48" s="2"/>
      <c r="CTZ48" s="2"/>
      <c r="CUA48" s="2"/>
      <c r="CUB48" s="2"/>
      <c r="CUC48" s="2"/>
      <c r="CUD48" s="2"/>
      <c r="CUE48" s="2"/>
      <c r="CUF48" s="2"/>
      <c r="CUG48" s="2"/>
      <c r="CUH48" s="2"/>
      <c r="CUI48" s="2"/>
      <c r="CUJ48" s="2"/>
      <c r="CUK48" s="2"/>
      <c r="CUL48" s="2"/>
      <c r="CUM48" s="2"/>
      <c r="CUN48" s="2"/>
      <c r="CUO48" s="2"/>
      <c r="CUP48" s="2"/>
      <c r="CUQ48" s="2"/>
      <c r="CUR48" s="2"/>
      <c r="CUS48" s="2"/>
      <c r="CUT48" s="2"/>
      <c r="CUU48" s="2"/>
      <c r="CUV48" s="2"/>
      <c r="CUW48" s="2"/>
      <c r="CUX48" s="2"/>
      <c r="CUY48" s="2"/>
      <c r="CUZ48" s="2"/>
      <c r="CVA48" s="2"/>
      <c r="CVB48" s="2"/>
      <c r="CVC48" s="2"/>
      <c r="CVD48" s="2"/>
      <c r="CVE48" s="2"/>
      <c r="CVF48" s="2"/>
      <c r="CVG48" s="2"/>
      <c r="CVH48" s="2"/>
      <c r="CVI48" s="2"/>
      <c r="CVJ48" s="2"/>
      <c r="CVK48" s="2"/>
      <c r="CVL48" s="2"/>
      <c r="CVM48" s="2"/>
      <c r="CVN48" s="2"/>
      <c r="CVO48" s="2"/>
      <c r="CVP48" s="2"/>
      <c r="CVQ48" s="2"/>
      <c r="CVR48" s="2"/>
      <c r="CVS48" s="2"/>
      <c r="CVT48" s="2"/>
      <c r="CVU48" s="2"/>
      <c r="CVV48" s="2"/>
      <c r="CVW48" s="2"/>
      <c r="CVX48" s="2"/>
      <c r="CVY48" s="2"/>
      <c r="CVZ48" s="2"/>
      <c r="CWA48" s="2"/>
      <c r="CWB48" s="2"/>
      <c r="CWC48" s="2"/>
      <c r="CWD48" s="2"/>
      <c r="CWE48" s="2"/>
      <c r="CWF48" s="2"/>
      <c r="CWG48" s="2"/>
      <c r="CWH48" s="2"/>
      <c r="CWI48" s="2"/>
      <c r="CWJ48" s="2"/>
      <c r="CWK48" s="2"/>
      <c r="CWL48" s="2"/>
      <c r="CWM48" s="2"/>
      <c r="CWN48" s="2"/>
      <c r="CWO48" s="2"/>
      <c r="CWP48" s="2"/>
      <c r="CWQ48" s="2"/>
      <c r="CWR48" s="2"/>
      <c r="CWS48" s="2"/>
      <c r="CWT48" s="2"/>
      <c r="CWU48" s="2"/>
      <c r="CWV48" s="2"/>
      <c r="CWW48" s="2"/>
      <c r="CWX48" s="2"/>
      <c r="CWY48" s="2"/>
      <c r="CWZ48" s="2"/>
      <c r="CXA48" s="2"/>
      <c r="CXB48" s="2"/>
      <c r="CXC48" s="2"/>
      <c r="CXD48" s="2"/>
      <c r="CXE48" s="2"/>
      <c r="CXF48" s="2"/>
      <c r="CXG48" s="2"/>
      <c r="CXH48" s="2"/>
      <c r="CXI48" s="2"/>
      <c r="CXJ48" s="2"/>
      <c r="CXK48" s="2"/>
      <c r="CXL48" s="2"/>
      <c r="CXM48" s="2"/>
      <c r="CXN48" s="2"/>
      <c r="CXO48" s="2"/>
      <c r="CXP48" s="2"/>
      <c r="CXQ48" s="2"/>
      <c r="CXR48" s="2"/>
      <c r="CXS48" s="2"/>
      <c r="CXT48" s="2"/>
      <c r="CXU48" s="2"/>
      <c r="CXV48" s="2"/>
      <c r="CXW48" s="2"/>
      <c r="CXX48" s="2"/>
      <c r="CXY48" s="2"/>
      <c r="CXZ48" s="2"/>
      <c r="CYA48" s="2"/>
      <c r="CYB48" s="2"/>
      <c r="CYC48" s="2"/>
      <c r="CYD48" s="2"/>
      <c r="CYE48" s="2"/>
      <c r="CYF48" s="2"/>
      <c r="CYG48" s="2"/>
      <c r="CYH48" s="2"/>
      <c r="CYI48" s="2"/>
      <c r="CYJ48" s="2"/>
      <c r="CYK48" s="2"/>
      <c r="CYL48" s="2"/>
      <c r="CYM48" s="2"/>
      <c r="CYN48" s="2"/>
      <c r="CYO48" s="2"/>
      <c r="CYP48" s="2"/>
      <c r="CYQ48" s="2"/>
      <c r="CYR48" s="2"/>
      <c r="CYS48" s="2"/>
      <c r="CYT48" s="2"/>
      <c r="CYU48" s="2"/>
      <c r="CYV48" s="2"/>
      <c r="CYW48" s="2"/>
      <c r="CYX48" s="2"/>
      <c r="CYY48" s="2"/>
      <c r="CYZ48" s="2"/>
      <c r="CZA48" s="2"/>
      <c r="CZB48" s="2"/>
      <c r="CZC48" s="2"/>
      <c r="CZD48" s="2"/>
      <c r="CZE48" s="2"/>
      <c r="CZF48" s="2"/>
      <c r="CZG48" s="2"/>
      <c r="CZH48" s="2"/>
      <c r="CZI48" s="2"/>
      <c r="CZJ48" s="2"/>
      <c r="CZK48" s="2"/>
      <c r="CZL48" s="2"/>
      <c r="CZM48" s="2"/>
      <c r="CZN48" s="2"/>
      <c r="CZO48" s="2"/>
      <c r="CZP48" s="2"/>
      <c r="CZQ48" s="2"/>
      <c r="CZR48" s="2"/>
      <c r="CZS48" s="2"/>
      <c r="CZT48" s="2"/>
      <c r="CZU48" s="2"/>
      <c r="CZV48" s="2"/>
      <c r="CZW48" s="2"/>
      <c r="CZX48" s="2"/>
      <c r="CZY48" s="2"/>
      <c r="CZZ48" s="2"/>
      <c r="DAA48" s="2"/>
      <c r="DAB48" s="2"/>
      <c r="DAC48" s="2"/>
      <c r="DAD48" s="2"/>
      <c r="DAE48" s="2"/>
      <c r="DAF48" s="2"/>
      <c r="DAG48" s="2"/>
      <c r="DAH48" s="2"/>
      <c r="DAI48" s="2"/>
      <c r="DAJ48" s="2"/>
      <c r="DAK48" s="2"/>
      <c r="DAL48" s="2"/>
      <c r="DAM48" s="2"/>
      <c r="DAN48" s="2"/>
      <c r="DAO48" s="2"/>
      <c r="DAP48" s="2"/>
      <c r="DAQ48" s="2"/>
      <c r="DAR48" s="2"/>
      <c r="DAS48" s="2"/>
      <c r="DAT48" s="2"/>
      <c r="DAU48" s="2"/>
      <c r="DAV48" s="2"/>
      <c r="DAW48" s="2"/>
      <c r="DAX48" s="2"/>
      <c r="DAY48" s="2"/>
      <c r="DAZ48" s="2"/>
      <c r="DBA48" s="2"/>
      <c r="DBB48" s="2"/>
      <c r="DBC48" s="2"/>
      <c r="DBD48" s="2"/>
      <c r="DBE48" s="2"/>
      <c r="DBF48" s="2"/>
      <c r="DBG48" s="2"/>
      <c r="DBH48" s="2"/>
      <c r="DBI48" s="2"/>
      <c r="DBJ48" s="2"/>
      <c r="DBK48" s="2"/>
      <c r="DBL48" s="2"/>
      <c r="DBM48" s="2"/>
      <c r="DBN48" s="2"/>
      <c r="DBO48" s="2"/>
      <c r="DBP48" s="2"/>
      <c r="DBQ48" s="2"/>
      <c r="DBR48" s="2"/>
      <c r="DBS48" s="2"/>
      <c r="DBT48" s="2"/>
      <c r="DBU48" s="2"/>
      <c r="DBV48" s="2"/>
      <c r="DBW48" s="2"/>
      <c r="DBX48" s="2"/>
      <c r="DBY48" s="2"/>
      <c r="DBZ48" s="2"/>
      <c r="DCA48" s="2"/>
      <c r="DCB48" s="2"/>
      <c r="DCC48" s="2"/>
      <c r="DCD48" s="2"/>
      <c r="DCE48" s="2"/>
      <c r="DCF48" s="2"/>
      <c r="DCG48" s="2"/>
      <c r="DCH48" s="2"/>
      <c r="DCI48" s="2"/>
      <c r="DCJ48" s="2"/>
      <c r="DCK48" s="2"/>
      <c r="DCL48" s="2"/>
      <c r="DCM48" s="2"/>
      <c r="DCN48" s="2"/>
      <c r="DCO48" s="2"/>
      <c r="DCP48" s="2"/>
      <c r="DCQ48" s="2"/>
      <c r="DCR48" s="2"/>
      <c r="DCS48" s="2"/>
      <c r="DCT48" s="2"/>
      <c r="DCU48" s="2"/>
      <c r="DCV48" s="2"/>
      <c r="DCW48" s="2"/>
      <c r="DCX48" s="2"/>
      <c r="DCY48" s="2"/>
      <c r="DCZ48" s="2"/>
      <c r="DDA48" s="2"/>
      <c r="DDB48" s="2"/>
      <c r="DDC48" s="2"/>
      <c r="DDD48" s="2"/>
      <c r="DDE48" s="2"/>
      <c r="DDF48" s="2"/>
      <c r="DDG48" s="2"/>
      <c r="DDH48" s="2"/>
      <c r="DDI48" s="2"/>
      <c r="DDJ48" s="2"/>
      <c r="DDK48" s="2"/>
      <c r="DDL48" s="2"/>
      <c r="DDM48" s="2"/>
      <c r="DDN48" s="2"/>
      <c r="DDO48" s="2"/>
      <c r="DDP48" s="2"/>
      <c r="DDQ48" s="2"/>
      <c r="DDR48" s="2"/>
      <c r="DDS48" s="2"/>
      <c r="DDT48" s="2"/>
      <c r="DDU48" s="2"/>
      <c r="DDV48" s="2"/>
      <c r="DDW48" s="2"/>
      <c r="DDX48" s="2"/>
      <c r="DDY48" s="2"/>
      <c r="DDZ48" s="2"/>
      <c r="DEA48" s="2"/>
      <c r="DEB48" s="2"/>
      <c r="DEC48" s="2"/>
      <c r="DED48" s="2"/>
      <c r="DEE48" s="2"/>
      <c r="DEF48" s="2"/>
      <c r="DEG48" s="2"/>
      <c r="DEH48" s="2"/>
      <c r="DEI48" s="2"/>
      <c r="DEJ48" s="2"/>
      <c r="DEK48" s="2"/>
      <c r="DEL48" s="2"/>
      <c r="DEM48" s="2"/>
      <c r="DEN48" s="2"/>
      <c r="DEO48" s="2"/>
      <c r="DEP48" s="2"/>
      <c r="DEQ48" s="2"/>
      <c r="DER48" s="2"/>
      <c r="DES48" s="2"/>
      <c r="DET48" s="2"/>
      <c r="DEU48" s="2"/>
      <c r="DEV48" s="2"/>
      <c r="DEW48" s="2"/>
      <c r="DEX48" s="2"/>
      <c r="DEY48" s="2"/>
      <c r="DEZ48" s="2"/>
      <c r="DFA48" s="2"/>
      <c r="DFB48" s="2"/>
      <c r="DFC48" s="2"/>
      <c r="DFD48" s="2"/>
      <c r="DFE48" s="2"/>
      <c r="DFF48" s="2"/>
      <c r="DFG48" s="2"/>
      <c r="DFH48" s="2"/>
      <c r="DFI48" s="2"/>
      <c r="DFJ48" s="2"/>
      <c r="DFK48" s="2"/>
      <c r="DFL48" s="2"/>
      <c r="DFM48" s="2"/>
      <c r="DFN48" s="2"/>
      <c r="DFO48" s="2"/>
      <c r="DFP48" s="2"/>
      <c r="DFQ48" s="2"/>
      <c r="DFR48" s="2"/>
      <c r="DFS48" s="2"/>
      <c r="DFT48" s="2"/>
      <c r="DFU48" s="2"/>
      <c r="DFV48" s="2"/>
      <c r="DFW48" s="2"/>
      <c r="DFX48" s="2"/>
      <c r="DFY48" s="2"/>
      <c r="DFZ48" s="2"/>
      <c r="DGA48" s="2"/>
      <c r="DGB48" s="2"/>
      <c r="DGC48" s="2"/>
      <c r="DGD48" s="2"/>
      <c r="DGE48" s="2"/>
      <c r="DGF48" s="2"/>
      <c r="DGG48" s="2"/>
      <c r="DGH48" s="2"/>
      <c r="DGI48" s="2"/>
      <c r="DGJ48" s="2"/>
      <c r="DGK48" s="2"/>
      <c r="DGL48" s="2"/>
      <c r="DGM48" s="2"/>
      <c r="DGN48" s="2"/>
      <c r="DGO48" s="2"/>
      <c r="DGP48" s="2"/>
      <c r="DGQ48" s="2"/>
      <c r="DGR48" s="2"/>
      <c r="DGS48" s="2"/>
      <c r="DGT48" s="2"/>
      <c r="DGU48" s="2"/>
      <c r="DGV48" s="2"/>
      <c r="DGW48" s="2"/>
      <c r="DGX48" s="2"/>
      <c r="DGY48" s="2"/>
      <c r="DGZ48" s="2"/>
      <c r="DHA48" s="2"/>
      <c r="DHB48" s="2"/>
      <c r="DHC48" s="2"/>
      <c r="DHD48" s="2"/>
      <c r="DHE48" s="2"/>
      <c r="DHF48" s="2"/>
      <c r="DHG48" s="2"/>
      <c r="DHH48" s="2"/>
      <c r="DHI48" s="2"/>
      <c r="DHJ48" s="2"/>
      <c r="DHK48" s="2"/>
      <c r="DHL48" s="2"/>
      <c r="DHM48" s="2"/>
      <c r="DHN48" s="2"/>
      <c r="DHO48" s="2"/>
      <c r="DHP48" s="2"/>
      <c r="DHQ48" s="2"/>
      <c r="DHR48" s="2"/>
      <c r="DHS48" s="2"/>
      <c r="DHT48" s="2"/>
      <c r="DHU48" s="2"/>
      <c r="DHV48" s="2"/>
      <c r="DHW48" s="2"/>
      <c r="DHX48" s="2"/>
      <c r="DHY48" s="2"/>
      <c r="DHZ48" s="2"/>
      <c r="DIA48" s="2"/>
      <c r="DIB48" s="2"/>
      <c r="DIC48" s="2"/>
      <c r="DID48" s="2"/>
      <c r="DIE48" s="2"/>
      <c r="DIF48" s="2"/>
      <c r="DIG48" s="2"/>
      <c r="DIH48" s="2"/>
      <c r="DII48" s="2"/>
      <c r="DIJ48" s="2"/>
      <c r="DIK48" s="2"/>
      <c r="DIL48" s="2"/>
      <c r="DIM48" s="2"/>
      <c r="DIN48" s="2"/>
      <c r="DIO48" s="2"/>
      <c r="DIP48" s="2"/>
      <c r="DIQ48" s="2"/>
      <c r="DIR48" s="2"/>
      <c r="DIS48" s="2"/>
      <c r="DIT48" s="2"/>
      <c r="DIU48" s="2"/>
      <c r="DIV48" s="2"/>
      <c r="DIW48" s="2"/>
      <c r="DIX48" s="2"/>
      <c r="DIY48" s="2"/>
      <c r="DIZ48" s="2"/>
      <c r="DJA48" s="2"/>
      <c r="DJB48" s="2"/>
      <c r="DJC48" s="2"/>
      <c r="DJD48" s="2"/>
      <c r="DJE48" s="2"/>
      <c r="DJF48" s="2"/>
      <c r="DJG48" s="2"/>
      <c r="DJH48" s="2"/>
      <c r="DJI48" s="2"/>
      <c r="DJJ48" s="2"/>
      <c r="DJK48" s="2"/>
      <c r="DJL48" s="2"/>
      <c r="DJM48" s="2"/>
      <c r="DJN48" s="2"/>
      <c r="DJO48" s="2"/>
      <c r="DJP48" s="2"/>
      <c r="DJQ48" s="2"/>
      <c r="DJR48" s="2"/>
      <c r="DJS48" s="2"/>
      <c r="DJT48" s="2"/>
      <c r="DJU48" s="2"/>
      <c r="DJV48" s="2"/>
      <c r="DJW48" s="2"/>
      <c r="DJX48" s="2"/>
      <c r="DJY48" s="2"/>
      <c r="DJZ48" s="2"/>
      <c r="DKA48" s="2"/>
      <c r="DKB48" s="2"/>
      <c r="DKC48" s="2"/>
      <c r="DKD48" s="2"/>
      <c r="DKE48" s="2"/>
      <c r="DKF48" s="2"/>
      <c r="DKG48" s="2"/>
      <c r="DKH48" s="2"/>
      <c r="DKI48" s="2"/>
      <c r="DKJ48" s="2"/>
      <c r="DKK48" s="2"/>
      <c r="DKL48" s="2"/>
      <c r="DKM48" s="2"/>
      <c r="DKN48" s="2"/>
      <c r="DKO48" s="2"/>
      <c r="DKP48" s="2"/>
      <c r="DKQ48" s="2"/>
      <c r="DKR48" s="2"/>
      <c r="DKS48" s="2"/>
      <c r="DKT48" s="2"/>
      <c r="DKU48" s="2"/>
      <c r="DKV48" s="2"/>
      <c r="DKW48" s="2"/>
      <c r="DKX48" s="2"/>
      <c r="DKY48" s="2"/>
      <c r="DKZ48" s="2"/>
      <c r="DLA48" s="2"/>
      <c r="DLB48" s="2"/>
      <c r="DLC48" s="2"/>
      <c r="DLD48" s="2"/>
      <c r="DLE48" s="2"/>
      <c r="DLF48" s="2"/>
      <c r="DLG48" s="2"/>
      <c r="DLH48" s="2"/>
      <c r="DLI48" s="2"/>
      <c r="DLJ48" s="2"/>
      <c r="DLK48" s="2"/>
      <c r="DLL48" s="2"/>
      <c r="DLM48" s="2"/>
      <c r="DLN48" s="2"/>
      <c r="DLO48" s="2"/>
      <c r="DLP48" s="2"/>
      <c r="DLQ48" s="2"/>
      <c r="DLR48" s="2"/>
      <c r="DLS48" s="2"/>
      <c r="DLT48" s="2"/>
      <c r="DLU48" s="2"/>
      <c r="DLV48" s="2"/>
      <c r="DLW48" s="2"/>
      <c r="DLX48" s="2"/>
      <c r="DLY48" s="2"/>
      <c r="DLZ48" s="2"/>
      <c r="DMA48" s="2"/>
      <c r="DMB48" s="2"/>
      <c r="DMC48" s="2"/>
      <c r="DMD48" s="2"/>
      <c r="DME48" s="2"/>
      <c r="DMF48" s="2"/>
      <c r="DMG48" s="2"/>
      <c r="DMH48" s="2"/>
      <c r="DMI48" s="2"/>
      <c r="DMJ48" s="2"/>
      <c r="DMK48" s="2"/>
      <c r="DML48" s="2"/>
      <c r="DMM48" s="2"/>
      <c r="DMN48" s="2"/>
      <c r="DMO48" s="2"/>
      <c r="DMP48" s="2"/>
      <c r="DMQ48" s="2"/>
      <c r="DMR48" s="2"/>
      <c r="DMS48" s="2"/>
      <c r="DMT48" s="2"/>
      <c r="DMU48" s="2"/>
      <c r="DMV48" s="2"/>
      <c r="DMW48" s="2"/>
      <c r="DMX48" s="2"/>
      <c r="DMY48" s="2"/>
      <c r="DMZ48" s="2"/>
      <c r="DNA48" s="2"/>
      <c r="DNB48" s="2"/>
      <c r="DNC48" s="2"/>
      <c r="DND48" s="2"/>
      <c r="DNE48" s="2"/>
      <c r="DNF48" s="2"/>
      <c r="DNG48" s="2"/>
      <c r="DNH48" s="2"/>
      <c r="DNI48" s="2"/>
      <c r="DNJ48" s="2"/>
      <c r="DNK48" s="2"/>
      <c r="DNL48" s="2"/>
      <c r="DNM48" s="2"/>
      <c r="DNN48" s="2"/>
      <c r="DNO48" s="2"/>
      <c r="DNP48" s="2"/>
      <c r="DNQ48" s="2"/>
      <c r="DNR48" s="2"/>
      <c r="DNS48" s="2"/>
      <c r="DNT48" s="2"/>
      <c r="DNU48" s="2"/>
      <c r="DNV48" s="2"/>
      <c r="DNW48" s="2"/>
      <c r="DNX48" s="2"/>
      <c r="DNY48" s="2"/>
      <c r="DNZ48" s="2"/>
      <c r="DOA48" s="2"/>
      <c r="DOB48" s="2"/>
      <c r="DOC48" s="2"/>
      <c r="DOD48" s="2"/>
      <c r="DOE48" s="2"/>
      <c r="DOF48" s="2"/>
      <c r="DOG48" s="2"/>
      <c r="DOH48" s="2"/>
      <c r="DOI48" s="2"/>
      <c r="DOJ48" s="2"/>
      <c r="DOK48" s="2"/>
      <c r="DOL48" s="2"/>
      <c r="DOM48" s="2"/>
      <c r="DON48" s="2"/>
      <c r="DOO48" s="2"/>
      <c r="DOP48" s="2"/>
      <c r="DOQ48" s="2"/>
      <c r="DOR48" s="2"/>
      <c r="DOS48" s="2"/>
      <c r="DOT48" s="2"/>
      <c r="DOU48" s="2"/>
      <c r="DOV48" s="2"/>
      <c r="DOW48" s="2"/>
      <c r="DOX48" s="2"/>
      <c r="DOY48" s="2"/>
      <c r="DOZ48" s="2"/>
      <c r="DPA48" s="2"/>
      <c r="DPB48" s="2"/>
      <c r="DPC48" s="2"/>
      <c r="DPD48" s="2"/>
      <c r="DPE48" s="2"/>
      <c r="DPF48" s="2"/>
      <c r="DPG48" s="2"/>
      <c r="DPH48" s="2"/>
      <c r="DPI48" s="2"/>
      <c r="DPJ48" s="2"/>
      <c r="DPK48" s="2"/>
      <c r="DPL48" s="2"/>
      <c r="DPM48" s="2"/>
      <c r="DPN48" s="2"/>
      <c r="DPO48" s="2"/>
      <c r="DPP48" s="2"/>
      <c r="DPQ48" s="2"/>
      <c r="DPR48" s="2"/>
      <c r="DPS48" s="2"/>
      <c r="DPT48" s="2"/>
      <c r="DPU48" s="2"/>
      <c r="DPV48" s="2"/>
      <c r="DPW48" s="2"/>
      <c r="DPX48" s="2"/>
      <c r="DPY48" s="2"/>
      <c r="DPZ48" s="2"/>
      <c r="DQA48" s="2"/>
      <c r="DQB48" s="2"/>
      <c r="DQC48" s="2"/>
      <c r="DQD48" s="2"/>
      <c r="DQE48" s="2"/>
      <c r="DQF48" s="2"/>
      <c r="DQG48" s="2"/>
      <c r="DQH48" s="2"/>
      <c r="DQI48" s="2"/>
      <c r="DQJ48" s="2"/>
      <c r="DQK48" s="2"/>
      <c r="DQL48" s="2"/>
      <c r="DQM48" s="2"/>
      <c r="DQN48" s="2"/>
      <c r="DQO48" s="2"/>
      <c r="DQP48" s="2"/>
      <c r="DQQ48" s="2"/>
      <c r="DQR48" s="2"/>
      <c r="DQS48" s="2"/>
      <c r="DQT48" s="2"/>
      <c r="DQU48" s="2"/>
      <c r="DQV48" s="2"/>
      <c r="DQW48" s="2"/>
      <c r="DQX48" s="2"/>
      <c r="DQY48" s="2"/>
      <c r="DQZ48" s="2"/>
      <c r="DRA48" s="2"/>
      <c r="DRB48" s="2"/>
      <c r="DRC48" s="2"/>
      <c r="DRD48" s="2"/>
      <c r="DRE48" s="2"/>
      <c r="DRF48" s="2"/>
      <c r="DRG48" s="2"/>
      <c r="DRH48" s="2"/>
      <c r="DRI48" s="2"/>
      <c r="DRJ48" s="2"/>
      <c r="DRK48" s="2"/>
      <c r="DRL48" s="2"/>
      <c r="DRM48" s="2"/>
      <c r="DRN48" s="2"/>
      <c r="DRO48" s="2"/>
      <c r="DRP48" s="2"/>
      <c r="DRQ48" s="2"/>
      <c r="DRR48" s="2"/>
      <c r="DRS48" s="2"/>
      <c r="DRT48" s="2"/>
      <c r="DRU48" s="2"/>
      <c r="DRV48" s="2"/>
      <c r="DRW48" s="2"/>
      <c r="DRX48" s="2"/>
      <c r="DRY48" s="2"/>
      <c r="DRZ48" s="2"/>
      <c r="DSA48" s="2"/>
      <c r="DSB48" s="2"/>
      <c r="DSC48" s="2"/>
      <c r="DSD48" s="2"/>
      <c r="DSE48" s="2"/>
      <c r="DSF48" s="2"/>
      <c r="DSG48" s="2"/>
      <c r="DSH48" s="2"/>
      <c r="DSI48" s="2"/>
      <c r="DSJ48" s="2"/>
      <c r="DSK48" s="2"/>
      <c r="DSL48" s="2"/>
      <c r="DSM48" s="2"/>
      <c r="DSN48" s="2"/>
      <c r="DSO48" s="2"/>
      <c r="DSP48" s="2"/>
      <c r="DSQ48" s="2"/>
      <c r="DSR48" s="2"/>
      <c r="DSS48" s="2"/>
      <c r="DST48" s="2"/>
      <c r="DSU48" s="2"/>
      <c r="DSV48" s="2"/>
      <c r="DSW48" s="2"/>
      <c r="DSX48" s="2"/>
      <c r="DSY48" s="2"/>
      <c r="DSZ48" s="2"/>
      <c r="DTA48" s="2"/>
      <c r="DTB48" s="2"/>
      <c r="DTC48" s="2"/>
      <c r="DTD48" s="2"/>
      <c r="DTE48" s="2"/>
      <c r="DTF48" s="2"/>
      <c r="DTG48" s="2"/>
      <c r="DTH48" s="2"/>
      <c r="DTI48" s="2"/>
      <c r="DTJ48" s="2"/>
      <c r="DTK48" s="2"/>
      <c r="DTL48" s="2"/>
      <c r="DTM48" s="2"/>
      <c r="DTN48" s="2"/>
      <c r="DTO48" s="2"/>
      <c r="DTP48" s="2"/>
      <c r="DTQ48" s="2"/>
      <c r="DTR48" s="2"/>
      <c r="DTS48" s="2"/>
      <c r="DTT48" s="2"/>
      <c r="DTU48" s="2"/>
      <c r="DTV48" s="2"/>
      <c r="DTW48" s="2"/>
      <c r="DTX48" s="2"/>
      <c r="DTY48" s="2"/>
      <c r="DTZ48" s="2"/>
      <c r="DUA48" s="2"/>
      <c r="DUB48" s="2"/>
      <c r="DUC48" s="2"/>
      <c r="DUD48" s="2"/>
      <c r="DUE48" s="2"/>
      <c r="DUF48" s="2"/>
      <c r="DUG48" s="2"/>
      <c r="DUH48" s="2"/>
      <c r="DUI48" s="2"/>
      <c r="DUJ48" s="2"/>
      <c r="DUK48" s="2"/>
      <c r="DUL48" s="2"/>
      <c r="DUM48" s="2"/>
      <c r="DUN48" s="2"/>
      <c r="DUO48" s="2"/>
      <c r="DUP48" s="2"/>
      <c r="DUQ48" s="2"/>
      <c r="DUR48" s="2"/>
      <c r="DUS48" s="2"/>
      <c r="DUT48" s="2"/>
      <c r="DUU48" s="2"/>
      <c r="DUV48" s="2"/>
      <c r="DUW48" s="2"/>
      <c r="DUX48" s="2"/>
      <c r="DUY48" s="2"/>
      <c r="DUZ48" s="2"/>
      <c r="DVA48" s="2"/>
      <c r="DVB48" s="2"/>
      <c r="DVC48" s="2"/>
      <c r="DVD48" s="2"/>
      <c r="DVE48" s="2"/>
      <c r="DVF48" s="2"/>
      <c r="DVG48" s="2"/>
      <c r="DVH48" s="2"/>
      <c r="DVI48" s="2"/>
      <c r="DVJ48" s="2"/>
      <c r="DVK48" s="2"/>
      <c r="DVL48" s="2"/>
      <c r="DVM48" s="2"/>
      <c r="DVN48" s="2"/>
      <c r="DVO48" s="2"/>
      <c r="DVP48" s="2"/>
      <c r="DVQ48" s="2"/>
      <c r="DVR48" s="2"/>
      <c r="DVS48" s="2"/>
      <c r="DVT48" s="2"/>
      <c r="DVU48" s="2"/>
      <c r="DVV48" s="2"/>
      <c r="DVW48" s="2"/>
      <c r="DVX48" s="2"/>
      <c r="DVY48" s="2"/>
      <c r="DVZ48" s="2"/>
      <c r="DWA48" s="2"/>
      <c r="DWB48" s="2"/>
      <c r="DWC48" s="2"/>
      <c r="DWD48" s="2"/>
      <c r="DWE48" s="2"/>
      <c r="DWF48" s="2"/>
      <c r="DWG48" s="2"/>
      <c r="DWH48" s="2"/>
      <c r="DWI48" s="2"/>
      <c r="DWJ48" s="2"/>
      <c r="DWK48" s="2"/>
      <c r="DWL48" s="2"/>
      <c r="DWM48" s="2"/>
      <c r="DWN48" s="2"/>
      <c r="DWO48" s="2"/>
      <c r="DWP48" s="2"/>
      <c r="DWQ48" s="2"/>
      <c r="DWR48" s="2"/>
      <c r="DWS48" s="2"/>
      <c r="DWT48" s="2"/>
      <c r="DWU48" s="2"/>
      <c r="DWV48" s="2"/>
      <c r="DWW48" s="2"/>
      <c r="DWX48" s="2"/>
      <c r="DWY48" s="2"/>
      <c r="DWZ48" s="2"/>
      <c r="DXA48" s="2"/>
      <c r="DXB48" s="2"/>
      <c r="DXC48" s="2"/>
      <c r="DXD48" s="2"/>
      <c r="DXE48" s="2"/>
      <c r="DXF48" s="2"/>
      <c r="DXG48" s="2"/>
      <c r="DXH48" s="2"/>
      <c r="DXI48" s="2"/>
      <c r="DXJ48" s="2"/>
      <c r="DXK48" s="2"/>
      <c r="DXL48" s="2"/>
      <c r="DXM48" s="2"/>
      <c r="DXN48" s="2"/>
      <c r="DXO48" s="2"/>
      <c r="DXP48" s="2"/>
      <c r="DXQ48" s="2"/>
      <c r="DXR48" s="2"/>
      <c r="DXS48" s="2"/>
      <c r="DXT48" s="2"/>
      <c r="DXU48" s="2"/>
      <c r="DXV48" s="2"/>
      <c r="DXW48" s="2"/>
      <c r="DXX48" s="2"/>
      <c r="DXY48" s="2"/>
      <c r="DXZ48" s="2"/>
      <c r="DYA48" s="2"/>
      <c r="DYB48" s="2"/>
      <c r="DYC48" s="2"/>
      <c r="DYD48" s="2"/>
      <c r="DYE48" s="2"/>
      <c r="DYF48" s="2"/>
      <c r="DYG48" s="2"/>
      <c r="DYH48" s="2"/>
      <c r="DYI48" s="2"/>
      <c r="DYJ48" s="2"/>
      <c r="DYK48" s="2"/>
      <c r="DYL48" s="2"/>
      <c r="DYM48" s="2"/>
      <c r="DYN48" s="2"/>
      <c r="DYO48" s="2"/>
      <c r="DYP48" s="2"/>
      <c r="DYQ48" s="2"/>
      <c r="DYR48" s="2"/>
      <c r="DYS48" s="2"/>
      <c r="DYT48" s="2"/>
      <c r="DYU48" s="2"/>
      <c r="DYV48" s="2"/>
      <c r="DYW48" s="2"/>
      <c r="DYX48" s="2"/>
      <c r="DYY48" s="2"/>
      <c r="DYZ48" s="2"/>
      <c r="DZA48" s="2"/>
      <c r="DZB48" s="2"/>
      <c r="DZC48" s="2"/>
      <c r="DZD48" s="2"/>
      <c r="DZE48" s="2"/>
      <c r="DZF48" s="2"/>
      <c r="DZG48" s="2"/>
      <c r="DZH48" s="2"/>
      <c r="DZI48" s="2"/>
      <c r="DZJ48" s="2"/>
      <c r="DZK48" s="2"/>
      <c r="DZL48" s="2"/>
      <c r="DZM48" s="2"/>
      <c r="DZN48" s="2"/>
      <c r="DZO48" s="2"/>
      <c r="DZP48" s="2"/>
      <c r="DZQ48" s="2"/>
      <c r="DZR48" s="2"/>
      <c r="DZS48" s="2"/>
      <c r="DZT48" s="2"/>
      <c r="DZU48" s="2"/>
      <c r="DZV48" s="2"/>
      <c r="DZW48" s="2"/>
      <c r="DZX48" s="2"/>
      <c r="DZY48" s="2"/>
      <c r="DZZ48" s="2"/>
      <c r="EAA48" s="2"/>
      <c r="EAB48" s="2"/>
      <c r="EAC48" s="2"/>
      <c r="EAD48" s="2"/>
      <c r="EAE48" s="2"/>
      <c r="EAF48" s="2"/>
      <c r="EAG48" s="2"/>
      <c r="EAH48" s="2"/>
      <c r="EAI48" s="2"/>
      <c r="EAJ48" s="2"/>
      <c r="EAK48" s="2"/>
      <c r="EAL48" s="2"/>
      <c r="EAM48" s="2"/>
      <c r="EAN48" s="2"/>
      <c r="EAO48" s="2"/>
      <c r="EAP48" s="2"/>
      <c r="EAQ48" s="2"/>
      <c r="EAR48" s="2"/>
      <c r="EAS48" s="2"/>
      <c r="EAT48" s="2"/>
      <c r="EAU48" s="2"/>
      <c r="EAV48" s="2"/>
      <c r="EAW48" s="2"/>
      <c r="EAX48" s="2"/>
      <c r="EAY48" s="2"/>
      <c r="EAZ48" s="2"/>
      <c r="EBA48" s="2"/>
      <c r="EBB48" s="2"/>
      <c r="EBC48" s="2"/>
      <c r="EBD48" s="2"/>
      <c r="EBE48" s="2"/>
      <c r="EBF48" s="2"/>
      <c r="EBG48" s="2"/>
      <c r="EBH48" s="2"/>
      <c r="EBI48" s="2"/>
      <c r="EBJ48" s="2"/>
      <c r="EBK48" s="2"/>
      <c r="EBL48" s="2"/>
      <c r="EBM48" s="2"/>
      <c r="EBN48" s="2"/>
      <c r="EBO48" s="2"/>
      <c r="EBP48" s="2"/>
      <c r="EBQ48" s="2"/>
      <c r="EBR48" s="2"/>
      <c r="EBS48" s="2"/>
      <c r="EBT48" s="2"/>
      <c r="EBU48" s="2"/>
      <c r="EBV48" s="2"/>
      <c r="EBW48" s="2"/>
      <c r="EBX48" s="2"/>
      <c r="EBY48" s="2"/>
      <c r="EBZ48" s="2"/>
      <c r="ECA48" s="2"/>
      <c r="ECB48" s="2"/>
      <c r="ECC48" s="2"/>
      <c r="ECD48" s="2"/>
      <c r="ECE48" s="2"/>
      <c r="ECF48" s="2"/>
      <c r="ECG48" s="2"/>
      <c r="ECH48" s="2"/>
      <c r="ECI48" s="2"/>
      <c r="ECJ48" s="2"/>
      <c r="ECK48" s="2"/>
      <c r="ECL48" s="2"/>
      <c r="ECM48" s="2"/>
      <c r="ECN48" s="2"/>
      <c r="ECO48" s="2"/>
      <c r="ECP48" s="2"/>
      <c r="ECQ48" s="2"/>
      <c r="ECR48" s="2"/>
      <c r="ECS48" s="2"/>
      <c r="ECT48" s="2"/>
      <c r="ECU48" s="2"/>
      <c r="ECV48" s="2"/>
      <c r="ECW48" s="2"/>
      <c r="ECX48" s="2"/>
      <c r="ECY48" s="2"/>
      <c r="ECZ48" s="2"/>
      <c r="EDA48" s="2"/>
      <c r="EDB48" s="2"/>
      <c r="EDC48" s="2"/>
      <c r="EDD48" s="2"/>
      <c r="EDE48" s="2"/>
      <c r="EDF48" s="2"/>
      <c r="EDG48" s="2"/>
      <c r="EDH48" s="2"/>
      <c r="EDI48" s="2"/>
      <c r="EDJ48" s="2"/>
      <c r="EDK48" s="2"/>
      <c r="EDL48" s="2"/>
      <c r="EDM48" s="2"/>
      <c r="EDN48" s="2"/>
      <c r="EDO48" s="2"/>
      <c r="EDP48" s="2"/>
      <c r="EDQ48" s="2"/>
      <c r="EDR48" s="2"/>
      <c r="EDS48" s="2"/>
      <c r="EDT48" s="2"/>
      <c r="EDU48" s="2"/>
      <c r="EDV48" s="2"/>
      <c r="EDW48" s="2"/>
      <c r="EDX48" s="2"/>
      <c r="EDY48" s="2"/>
      <c r="EDZ48" s="2"/>
      <c r="EEA48" s="2"/>
      <c r="EEB48" s="2"/>
      <c r="EEC48" s="2"/>
      <c r="EED48" s="2"/>
      <c r="EEE48" s="2"/>
      <c r="EEF48" s="2"/>
      <c r="EEG48" s="2"/>
      <c r="EEH48" s="2"/>
      <c r="EEI48" s="2"/>
      <c r="EEJ48" s="2"/>
      <c r="EEK48" s="2"/>
      <c r="EEL48" s="2"/>
      <c r="EEM48" s="2"/>
      <c r="EEN48" s="2"/>
      <c r="EEO48" s="2"/>
      <c r="EEP48" s="2"/>
      <c r="EEQ48" s="2"/>
      <c r="EER48" s="2"/>
      <c r="EES48" s="2"/>
      <c r="EET48" s="2"/>
      <c r="EEU48" s="2"/>
      <c r="EEV48" s="2"/>
      <c r="EEW48" s="2"/>
      <c r="EEX48" s="2"/>
      <c r="EEY48" s="2"/>
      <c r="EEZ48" s="2"/>
      <c r="EFA48" s="2"/>
      <c r="EFB48" s="2"/>
      <c r="EFC48" s="2"/>
      <c r="EFD48" s="2"/>
      <c r="EFE48" s="2"/>
      <c r="EFF48" s="2"/>
      <c r="EFG48" s="2"/>
      <c r="EFH48" s="2"/>
      <c r="EFI48" s="2"/>
      <c r="EFJ48" s="2"/>
      <c r="EFK48" s="2"/>
      <c r="EFL48" s="2"/>
      <c r="EFM48" s="2"/>
      <c r="EFN48" s="2"/>
      <c r="EFO48" s="2"/>
      <c r="EFP48" s="2"/>
      <c r="EFQ48" s="2"/>
      <c r="EFR48" s="2"/>
      <c r="EFS48" s="2"/>
      <c r="EFT48" s="2"/>
      <c r="EFU48" s="2"/>
      <c r="EFV48" s="2"/>
      <c r="EFW48" s="2"/>
      <c r="EFX48" s="2"/>
      <c r="EFY48" s="2"/>
      <c r="EFZ48" s="2"/>
      <c r="EGA48" s="2"/>
      <c r="EGB48" s="2"/>
      <c r="EGC48" s="2"/>
      <c r="EGD48" s="2"/>
      <c r="EGE48" s="2"/>
      <c r="EGF48" s="2"/>
      <c r="EGG48" s="2"/>
      <c r="EGH48" s="2"/>
      <c r="EGI48" s="2"/>
      <c r="EGJ48" s="2"/>
      <c r="EGK48" s="2"/>
      <c r="EGL48" s="2"/>
      <c r="EGM48" s="2"/>
      <c r="EGN48" s="2"/>
      <c r="EGO48" s="2"/>
      <c r="EGP48" s="2"/>
      <c r="EGQ48" s="2"/>
      <c r="EGR48" s="2"/>
      <c r="EGS48" s="2"/>
      <c r="EGT48" s="2"/>
      <c r="EGU48" s="2"/>
      <c r="EGV48" s="2"/>
      <c r="EGW48" s="2"/>
      <c r="EGX48" s="2"/>
      <c r="EGY48" s="2"/>
      <c r="EGZ48" s="2"/>
      <c r="EHA48" s="2"/>
      <c r="EHB48" s="2"/>
      <c r="EHC48" s="2"/>
      <c r="EHD48" s="2"/>
      <c r="EHE48" s="2"/>
      <c r="EHF48" s="2"/>
      <c r="EHG48" s="2"/>
      <c r="EHH48" s="2"/>
      <c r="EHI48" s="2"/>
      <c r="EHJ48" s="2"/>
      <c r="EHK48" s="2"/>
      <c r="EHL48" s="2"/>
      <c r="EHM48" s="2"/>
      <c r="EHN48" s="2"/>
      <c r="EHO48" s="2"/>
      <c r="EHP48" s="2"/>
      <c r="EHQ48" s="2"/>
      <c r="EHR48" s="2"/>
      <c r="EHS48" s="2"/>
      <c r="EHT48" s="2"/>
      <c r="EHU48" s="2"/>
      <c r="EHV48" s="2"/>
      <c r="EHW48" s="2"/>
      <c r="EHX48" s="2"/>
      <c r="EHY48" s="2"/>
      <c r="EHZ48" s="2"/>
      <c r="EIA48" s="2"/>
      <c r="EIB48" s="2"/>
      <c r="EIC48" s="2"/>
      <c r="EID48" s="2"/>
      <c r="EIE48" s="2"/>
      <c r="EIF48" s="2"/>
      <c r="EIG48" s="2"/>
      <c r="EIH48" s="2"/>
      <c r="EII48" s="2"/>
      <c r="EIJ48" s="2"/>
      <c r="EIK48" s="2"/>
      <c r="EIL48" s="2"/>
      <c r="EIM48" s="2"/>
      <c r="EIN48" s="2"/>
      <c r="EIO48" s="2"/>
      <c r="EIP48" s="2"/>
      <c r="EIQ48" s="2"/>
      <c r="EIR48" s="2"/>
      <c r="EIS48" s="2"/>
      <c r="EIT48" s="2"/>
      <c r="EIU48" s="2"/>
      <c r="EIV48" s="2"/>
      <c r="EIW48" s="2"/>
      <c r="EIX48" s="2"/>
      <c r="EIY48" s="2"/>
      <c r="EIZ48" s="2"/>
      <c r="EJA48" s="2"/>
      <c r="EJB48" s="2"/>
      <c r="EJC48" s="2"/>
      <c r="EJD48" s="2"/>
      <c r="EJE48" s="2"/>
      <c r="EJF48" s="2"/>
      <c r="EJG48" s="2"/>
      <c r="EJH48" s="2"/>
      <c r="EJI48" s="2"/>
      <c r="EJJ48" s="2"/>
      <c r="EJK48" s="2"/>
      <c r="EJL48" s="2"/>
      <c r="EJM48" s="2"/>
      <c r="EJN48" s="2"/>
      <c r="EJO48" s="2"/>
      <c r="EJP48" s="2"/>
      <c r="EJQ48" s="2"/>
      <c r="EJR48" s="2"/>
      <c r="EJS48" s="2"/>
      <c r="EJT48" s="2"/>
      <c r="EJU48" s="2"/>
      <c r="EJV48" s="2"/>
      <c r="EJW48" s="2"/>
      <c r="EJX48" s="2"/>
      <c r="EJY48" s="2"/>
      <c r="EJZ48" s="2"/>
      <c r="EKA48" s="2"/>
      <c r="EKB48" s="2"/>
      <c r="EKC48" s="2"/>
      <c r="EKD48" s="2"/>
      <c r="EKE48" s="2"/>
      <c r="EKF48" s="2"/>
      <c r="EKG48" s="2"/>
      <c r="EKH48" s="2"/>
      <c r="EKI48" s="2"/>
      <c r="EKJ48" s="2"/>
      <c r="EKK48" s="2"/>
      <c r="EKL48" s="2"/>
      <c r="EKM48" s="2"/>
      <c r="EKN48" s="2"/>
      <c r="EKO48" s="2"/>
      <c r="EKP48" s="2"/>
      <c r="EKQ48" s="2"/>
      <c r="EKR48" s="2"/>
      <c r="EKS48" s="2"/>
      <c r="EKT48" s="2"/>
      <c r="EKU48" s="2"/>
      <c r="EKV48" s="2"/>
      <c r="EKW48" s="2"/>
      <c r="EKX48" s="2"/>
      <c r="EKY48" s="2"/>
      <c r="EKZ48" s="2"/>
      <c r="ELA48" s="2"/>
      <c r="ELB48" s="2"/>
      <c r="ELC48" s="2"/>
      <c r="ELD48" s="2"/>
      <c r="ELE48" s="2"/>
      <c r="ELF48" s="2"/>
      <c r="ELG48" s="2"/>
      <c r="ELH48" s="2"/>
      <c r="ELI48" s="2"/>
      <c r="ELJ48" s="2"/>
      <c r="ELK48" s="2"/>
      <c r="ELL48" s="2"/>
      <c r="ELM48" s="2"/>
      <c r="ELN48" s="2"/>
      <c r="ELO48" s="2"/>
      <c r="ELP48" s="2"/>
      <c r="ELQ48" s="2"/>
      <c r="ELR48" s="2"/>
      <c r="ELS48" s="2"/>
      <c r="ELT48" s="2"/>
      <c r="ELU48" s="2"/>
      <c r="ELV48" s="2"/>
      <c r="ELW48" s="2"/>
      <c r="ELX48" s="2"/>
      <c r="ELY48" s="2"/>
      <c r="ELZ48" s="2"/>
      <c r="EMA48" s="2"/>
      <c r="EMB48" s="2"/>
      <c r="EMC48" s="2"/>
      <c r="EMD48" s="2"/>
      <c r="EME48" s="2"/>
      <c r="EMF48" s="2"/>
      <c r="EMG48" s="2"/>
      <c r="EMH48" s="2"/>
      <c r="EMI48" s="2"/>
      <c r="EMJ48" s="2"/>
      <c r="EMK48" s="2"/>
      <c r="EML48" s="2"/>
      <c r="EMM48" s="2"/>
      <c r="EMN48" s="2"/>
      <c r="EMO48" s="2"/>
      <c r="EMP48" s="2"/>
      <c r="EMQ48" s="2"/>
      <c r="EMR48" s="2"/>
      <c r="EMS48" s="2"/>
      <c r="EMT48" s="2"/>
      <c r="EMU48" s="2"/>
      <c r="EMV48" s="2"/>
      <c r="EMW48" s="2"/>
      <c r="EMX48" s="2"/>
      <c r="EMY48" s="2"/>
      <c r="EMZ48" s="2"/>
      <c r="ENA48" s="2"/>
      <c r="ENB48" s="2"/>
      <c r="ENC48" s="2"/>
      <c r="END48" s="2"/>
      <c r="ENE48" s="2"/>
      <c r="ENF48" s="2"/>
      <c r="ENG48" s="2"/>
      <c r="ENH48" s="2"/>
      <c r="ENI48" s="2"/>
      <c r="ENJ48" s="2"/>
      <c r="ENK48" s="2"/>
      <c r="ENL48" s="2"/>
      <c r="ENM48" s="2"/>
      <c r="ENN48" s="2"/>
      <c r="ENO48" s="2"/>
      <c r="ENP48" s="2"/>
      <c r="ENQ48" s="2"/>
      <c r="ENR48" s="2"/>
      <c r="ENS48" s="2"/>
      <c r="ENT48" s="2"/>
      <c r="ENU48" s="2"/>
      <c r="ENV48" s="2"/>
      <c r="ENW48" s="2"/>
      <c r="ENX48" s="2"/>
      <c r="ENY48" s="2"/>
      <c r="ENZ48" s="2"/>
      <c r="EOA48" s="2"/>
      <c r="EOB48" s="2"/>
      <c r="EOC48" s="2"/>
      <c r="EOD48" s="2"/>
      <c r="EOE48" s="2"/>
      <c r="EOF48" s="2"/>
      <c r="EOG48" s="2"/>
      <c r="EOH48" s="2"/>
      <c r="EOI48" s="2"/>
      <c r="EOJ48" s="2"/>
      <c r="EOK48" s="2"/>
      <c r="EOL48" s="2"/>
      <c r="EOM48" s="2"/>
      <c r="EON48" s="2"/>
      <c r="EOO48" s="2"/>
      <c r="EOP48" s="2"/>
      <c r="EOQ48" s="2"/>
      <c r="EOR48" s="2"/>
      <c r="EOS48" s="2"/>
      <c r="EOT48" s="2"/>
      <c r="EOU48" s="2"/>
      <c r="EOV48" s="2"/>
      <c r="EOW48" s="2"/>
      <c r="EOX48" s="2"/>
      <c r="EOY48" s="2"/>
      <c r="EOZ48" s="2"/>
      <c r="EPA48" s="2"/>
      <c r="EPB48" s="2"/>
      <c r="EPC48" s="2"/>
      <c r="EPD48" s="2"/>
      <c r="EPE48" s="2"/>
      <c r="EPF48" s="2"/>
      <c r="EPG48" s="2"/>
      <c r="EPH48" s="2"/>
      <c r="EPI48" s="2"/>
      <c r="EPJ48" s="2"/>
      <c r="EPK48" s="2"/>
      <c r="EPL48" s="2"/>
      <c r="EPM48" s="2"/>
      <c r="EPN48" s="2"/>
      <c r="EPO48" s="2"/>
      <c r="EPP48" s="2"/>
      <c r="EPQ48" s="2"/>
      <c r="EPR48" s="2"/>
      <c r="EPS48" s="2"/>
      <c r="EPT48" s="2"/>
      <c r="EPU48" s="2"/>
      <c r="EPV48" s="2"/>
      <c r="EPW48" s="2"/>
      <c r="EPX48" s="2"/>
      <c r="EPY48" s="2"/>
      <c r="EPZ48" s="2"/>
      <c r="EQA48" s="2"/>
      <c r="EQB48" s="2"/>
      <c r="EQC48" s="2"/>
      <c r="EQD48" s="2"/>
      <c r="EQE48" s="2"/>
      <c r="EQF48" s="2"/>
      <c r="EQG48" s="2"/>
      <c r="EQH48" s="2"/>
      <c r="EQI48" s="2"/>
      <c r="EQJ48" s="2"/>
      <c r="EQK48" s="2"/>
      <c r="EQL48" s="2"/>
      <c r="EQM48" s="2"/>
      <c r="EQN48" s="2"/>
      <c r="EQO48" s="2"/>
      <c r="EQP48" s="2"/>
      <c r="EQQ48" s="2"/>
      <c r="EQR48" s="2"/>
      <c r="EQS48" s="2"/>
      <c r="EQT48" s="2"/>
      <c r="EQU48" s="2"/>
      <c r="EQV48" s="2"/>
      <c r="EQW48" s="2"/>
      <c r="EQX48" s="2"/>
      <c r="EQY48" s="2"/>
      <c r="EQZ48" s="2"/>
      <c r="ERA48" s="2"/>
      <c r="ERB48" s="2"/>
      <c r="ERC48" s="2"/>
      <c r="ERD48" s="2"/>
      <c r="ERE48" s="2"/>
      <c r="ERF48" s="2"/>
      <c r="ERG48" s="2"/>
      <c r="ERH48" s="2"/>
      <c r="ERI48" s="2"/>
      <c r="ERJ48" s="2"/>
      <c r="ERK48" s="2"/>
      <c r="ERL48" s="2"/>
      <c r="ERM48" s="2"/>
      <c r="ERN48" s="2"/>
      <c r="ERO48" s="2"/>
      <c r="ERP48" s="2"/>
      <c r="ERQ48" s="2"/>
      <c r="ERR48" s="2"/>
      <c r="ERS48" s="2"/>
      <c r="ERT48" s="2"/>
      <c r="ERU48" s="2"/>
      <c r="ERV48" s="2"/>
      <c r="ERW48" s="2"/>
      <c r="ERX48" s="2"/>
      <c r="ERY48" s="2"/>
      <c r="ERZ48" s="2"/>
      <c r="ESA48" s="2"/>
      <c r="ESB48" s="2"/>
      <c r="ESC48" s="2"/>
      <c r="ESD48" s="2"/>
      <c r="ESE48" s="2"/>
      <c r="ESF48" s="2"/>
      <c r="ESG48" s="2"/>
      <c r="ESH48" s="2"/>
      <c r="ESI48" s="2"/>
      <c r="ESJ48" s="2"/>
      <c r="ESK48" s="2"/>
      <c r="ESL48" s="2"/>
      <c r="ESM48" s="2"/>
      <c r="ESN48" s="2"/>
      <c r="ESO48" s="2"/>
      <c r="ESP48" s="2"/>
      <c r="ESQ48" s="2"/>
      <c r="ESR48" s="2"/>
      <c r="ESS48" s="2"/>
      <c r="EST48" s="2"/>
      <c r="ESU48" s="2"/>
      <c r="ESV48" s="2"/>
      <c r="ESW48" s="2"/>
      <c r="ESX48" s="2"/>
      <c r="ESY48" s="2"/>
      <c r="ESZ48" s="2"/>
      <c r="ETA48" s="2"/>
      <c r="ETB48" s="2"/>
      <c r="ETC48" s="2"/>
      <c r="ETD48" s="2"/>
      <c r="ETE48" s="2"/>
      <c r="ETF48" s="2"/>
      <c r="ETG48" s="2"/>
      <c r="ETH48" s="2"/>
      <c r="ETI48" s="2"/>
      <c r="ETJ48" s="2"/>
      <c r="ETK48" s="2"/>
      <c r="ETL48" s="2"/>
      <c r="ETM48" s="2"/>
      <c r="ETN48" s="2"/>
      <c r="ETO48" s="2"/>
      <c r="ETP48" s="2"/>
      <c r="ETQ48" s="2"/>
      <c r="ETR48" s="2"/>
      <c r="ETS48" s="2"/>
      <c r="ETT48" s="2"/>
      <c r="ETU48" s="2"/>
      <c r="ETV48" s="2"/>
      <c r="ETW48" s="2"/>
      <c r="ETX48" s="2"/>
      <c r="ETY48" s="2"/>
      <c r="ETZ48" s="2"/>
      <c r="EUA48" s="2"/>
      <c r="EUB48" s="2"/>
      <c r="EUC48" s="2"/>
      <c r="EUD48" s="2"/>
      <c r="EUE48" s="2"/>
      <c r="EUF48" s="2"/>
      <c r="EUG48" s="2"/>
      <c r="EUH48" s="2"/>
      <c r="EUI48" s="2"/>
      <c r="EUJ48" s="2"/>
      <c r="EUK48" s="2"/>
      <c r="EUL48" s="2"/>
      <c r="EUM48" s="2"/>
      <c r="EUN48" s="2"/>
      <c r="EUO48" s="2"/>
      <c r="EUP48" s="2"/>
      <c r="EUQ48" s="2"/>
      <c r="EUR48" s="2"/>
      <c r="EUS48" s="2"/>
      <c r="EUT48" s="2"/>
      <c r="EUU48" s="2"/>
      <c r="EUV48" s="2"/>
      <c r="EUW48" s="2"/>
      <c r="EUX48" s="2"/>
      <c r="EUY48" s="2"/>
      <c r="EUZ48" s="2"/>
      <c r="EVA48" s="2"/>
      <c r="EVB48" s="2"/>
      <c r="EVC48" s="2"/>
      <c r="EVD48" s="2"/>
      <c r="EVE48" s="2"/>
      <c r="EVF48" s="2"/>
      <c r="EVG48" s="2"/>
      <c r="EVH48" s="2"/>
      <c r="EVI48" s="2"/>
      <c r="EVJ48" s="2"/>
      <c r="EVK48" s="2"/>
      <c r="EVL48" s="2"/>
      <c r="EVM48" s="2"/>
      <c r="EVN48" s="2"/>
      <c r="EVO48" s="2"/>
      <c r="EVP48" s="2"/>
      <c r="EVQ48" s="2"/>
      <c r="EVR48" s="2"/>
      <c r="EVS48" s="2"/>
      <c r="EVT48" s="2"/>
      <c r="EVU48" s="2"/>
      <c r="EVV48" s="2"/>
      <c r="EVW48" s="2"/>
      <c r="EVX48" s="2"/>
      <c r="EVY48" s="2"/>
      <c r="EVZ48" s="2"/>
      <c r="EWA48" s="2"/>
      <c r="EWB48" s="2"/>
      <c r="EWC48" s="2"/>
      <c r="EWD48" s="2"/>
      <c r="EWE48" s="2"/>
      <c r="EWF48" s="2"/>
      <c r="EWG48" s="2"/>
      <c r="EWH48" s="2"/>
      <c r="EWI48" s="2"/>
      <c r="EWJ48" s="2"/>
      <c r="EWK48" s="2"/>
      <c r="EWL48" s="2"/>
      <c r="EWM48" s="2"/>
      <c r="EWN48" s="2"/>
      <c r="EWO48" s="2"/>
      <c r="EWP48" s="2"/>
      <c r="EWQ48" s="2"/>
      <c r="EWR48" s="2"/>
      <c r="EWS48" s="2"/>
      <c r="EWT48" s="2"/>
      <c r="EWU48" s="2"/>
      <c r="EWV48" s="2"/>
      <c r="EWW48" s="2"/>
      <c r="EWX48" s="2"/>
      <c r="EWY48" s="2"/>
      <c r="EWZ48" s="2"/>
      <c r="EXA48" s="2"/>
      <c r="EXB48" s="2"/>
      <c r="EXC48" s="2"/>
      <c r="EXD48" s="2"/>
      <c r="EXE48" s="2"/>
      <c r="EXF48" s="2"/>
      <c r="EXG48" s="2"/>
      <c r="EXH48" s="2"/>
      <c r="EXI48" s="2"/>
      <c r="EXJ48" s="2"/>
      <c r="EXK48" s="2"/>
      <c r="EXL48" s="2"/>
      <c r="EXM48" s="2"/>
      <c r="EXN48" s="2"/>
      <c r="EXO48" s="2"/>
      <c r="EXP48" s="2"/>
      <c r="EXQ48" s="2"/>
      <c r="EXR48" s="2"/>
      <c r="EXS48" s="2"/>
      <c r="EXT48" s="2"/>
      <c r="EXU48" s="2"/>
      <c r="EXV48" s="2"/>
      <c r="EXW48" s="2"/>
      <c r="EXX48" s="2"/>
      <c r="EXY48" s="2"/>
      <c r="EXZ48" s="2"/>
      <c r="EYA48" s="2"/>
      <c r="EYB48" s="2"/>
      <c r="EYC48" s="2"/>
      <c r="EYD48" s="2"/>
      <c r="EYE48" s="2"/>
      <c r="EYF48" s="2"/>
      <c r="EYG48" s="2"/>
      <c r="EYH48" s="2"/>
      <c r="EYI48" s="2"/>
      <c r="EYJ48" s="2"/>
      <c r="EYK48" s="2"/>
      <c r="EYL48" s="2"/>
      <c r="EYM48" s="2"/>
      <c r="EYN48" s="2"/>
      <c r="EYO48" s="2"/>
      <c r="EYP48" s="2"/>
      <c r="EYQ48" s="2"/>
      <c r="EYR48" s="2"/>
      <c r="EYS48" s="2"/>
      <c r="EYT48" s="2"/>
      <c r="EYU48" s="2"/>
      <c r="EYV48" s="2"/>
      <c r="EYW48" s="2"/>
      <c r="EYX48" s="2"/>
      <c r="EYY48" s="2"/>
      <c r="EYZ48" s="2"/>
      <c r="EZA48" s="2"/>
      <c r="EZB48" s="2"/>
      <c r="EZC48" s="2"/>
      <c r="EZD48" s="2"/>
      <c r="EZE48" s="2"/>
      <c r="EZF48" s="2"/>
      <c r="EZG48" s="2"/>
      <c r="EZH48" s="2"/>
      <c r="EZI48" s="2"/>
      <c r="EZJ48" s="2"/>
      <c r="EZK48" s="2"/>
      <c r="EZL48" s="2"/>
      <c r="EZM48" s="2"/>
      <c r="EZN48" s="2"/>
      <c r="EZO48" s="2"/>
      <c r="EZP48" s="2"/>
      <c r="EZQ48" s="2"/>
      <c r="EZR48" s="2"/>
      <c r="EZS48" s="2"/>
      <c r="EZT48" s="2"/>
      <c r="EZU48" s="2"/>
      <c r="EZV48" s="2"/>
      <c r="EZW48" s="2"/>
      <c r="EZX48" s="2"/>
      <c r="EZY48" s="2"/>
      <c r="EZZ48" s="2"/>
      <c r="FAA48" s="2"/>
      <c r="FAB48" s="2"/>
      <c r="FAC48" s="2"/>
      <c r="FAD48" s="2"/>
      <c r="FAE48" s="2"/>
      <c r="FAF48" s="2"/>
      <c r="FAG48" s="2"/>
      <c r="FAH48" s="2"/>
      <c r="FAI48" s="2"/>
      <c r="FAJ48" s="2"/>
      <c r="FAK48" s="2"/>
      <c r="FAL48" s="2"/>
      <c r="FAM48" s="2"/>
      <c r="FAN48" s="2"/>
      <c r="FAO48" s="2"/>
      <c r="FAP48" s="2"/>
      <c r="FAQ48" s="2"/>
      <c r="FAR48" s="2"/>
      <c r="FAS48" s="2"/>
      <c r="FAT48" s="2"/>
      <c r="FAU48" s="2"/>
      <c r="FAV48" s="2"/>
      <c r="FAW48" s="2"/>
      <c r="FAX48" s="2"/>
      <c r="FAY48" s="2"/>
      <c r="FAZ48" s="2"/>
      <c r="FBA48" s="2"/>
      <c r="FBB48" s="2"/>
      <c r="FBC48" s="2"/>
      <c r="FBD48" s="2"/>
      <c r="FBE48" s="2"/>
      <c r="FBF48" s="2"/>
      <c r="FBG48" s="2"/>
      <c r="FBH48" s="2"/>
      <c r="FBI48" s="2"/>
      <c r="FBJ48" s="2"/>
      <c r="FBK48" s="2"/>
      <c r="FBL48" s="2"/>
      <c r="FBM48" s="2"/>
      <c r="FBN48" s="2"/>
      <c r="FBO48" s="2"/>
      <c r="FBP48" s="2"/>
      <c r="FBQ48" s="2"/>
      <c r="FBR48" s="2"/>
      <c r="FBS48" s="2"/>
      <c r="FBT48" s="2"/>
      <c r="FBU48" s="2"/>
      <c r="FBV48" s="2"/>
      <c r="FBW48" s="2"/>
      <c r="FBX48" s="2"/>
      <c r="FBY48" s="2"/>
      <c r="FBZ48" s="2"/>
      <c r="FCA48" s="2"/>
      <c r="FCB48" s="2"/>
      <c r="FCC48" s="2"/>
      <c r="FCD48" s="2"/>
      <c r="FCE48" s="2"/>
      <c r="FCF48" s="2"/>
      <c r="FCG48" s="2"/>
      <c r="FCH48" s="2"/>
      <c r="FCI48" s="2"/>
      <c r="FCJ48" s="2"/>
      <c r="FCK48" s="2"/>
      <c r="FCL48" s="2"/>
      <c r="FCM48" s="2"/>
      <c r="FCN48" s="2"/>
      <c r="FCO48" s="2"/>
      <c r="FCP48" s="2"/>
      <c r="FCQ48" s="2"/>
      <c r="FCR48" s="2"/>
      <c r="FCS48" s="2"/>
      <c r="FCT48" s="2"/>
      <c r="FCU48" s="2"/>
      <c r="FCV48" s="2"/>
      <c r="FCW48" s="2"/>
      <c r="FCX48" s="2"/>
      <c r="FCY48" s="2"/>
      <c r="FCZ48" s="2"/>
      <c r="FDA48" s="2"/>
      <c r="FDB48" s="2"/>
      <c r="FDC48" s="2"/>
      <c r="FDD48" s="2"/>
      <c r="FDE48" s="2"/>
      <c r="FDF48" s="2"/>
      <c r="FDG48" s="2"/>
      <c r="FDH48" s="2"/>
      <c r="FDI48" s="2"/>
      <c r="FDJ48" s="2"/>
      <c r="FDK48" s="2"/>
      <c r="FDL48" s="2"/>
      <c r="FDM48" s="2"/>
      <c r="FDN48" s="2"/>
      <c r="FDO48" s="2"/>
      <c r="FDP48" s="2"/>
      <c r="FDQ48" s="2"/>
      <c r="FDR48" s="2"/>
      <c r="FDS48" s="2"/>
      <c r="FDT48" s="2"/>
      <c r="FDU48" s="2"/>
      <c r="FDV48" s="2"/>
      <c r="FDW48" s="2"/>
      <c r="FDX48" s="2"/>
      <c r="FDY48" s="2"/>
      <c r="FDZ48" s="2"/>
      <c r="FEA48" s="2"/>
      <c r="FEB48" s="2"/>
      <c r="FEC48" s="2"/>
      <c r="FED48" s="2"/>
      <c r="FEE48" s="2"/>
      <c r="FEF48" s="2"/>
      <c r="FEG48" s="2"/>
      <c r="FEH48" s="2"/>
      <c r="FEI48" s="2"/>
      <c r="FEJ48" s="2"/>
      <c r="FEK48" s="2"/>
      <c r="FEL48" s="2"/>
      <c r="FEM48" s="2"/>
      <c r="FEN48" s="2"/>
      <c r="FEO48" s="2"/>
      <c r="FEP48" s="2"/>
      <c r="FEQ48" s="2"/>
      <c r="FER48" s="2"/>
      <c r="FES48" s="2"/>
      <c r="FET48" s="2"/>
      <c r="FEU48" s="2"/>
      <c r="FEV48" s="2"/>
      <c r="FEW48" s="2"/>
      <c r="FEX48" s="2"/>
      <c r="FEY48" s="2"/>
      <c r="FEZ48" s="2"/>
      <c r="FFA48" s="2"/>
      <c r="FFB48" s="2"/>
      <c r="FFC48" s="2"/>
      <c r="FFD48" s="2"/>
      <c r="FFE48" s="2"/>
      <c r="FFF48" s="2"/>
      <c r="FFG48" s="2"/>
      <c r="FFH48" s="2"/>
      <c r="FFI48" s="2"/>
      <c r="FFJ48" s="2"/>
      <c r="FFK48" s="2"/>
      <c r="FFL48" s="2"/>
      <c r="FFM48" s="2"/>
      <c r="FFN48" s="2"/>
      <c r="FFO48" s="2"/>
      <c r="FFP48" s="2"/>
      <c r="FFQ48" s="2"/>
      <c r="FFR48" s="2"/>
      <c r="FFS48" s="2"/>
      <c r="FFT48" s="2"/>
      <c r="FFU48" s="2"/>
      <c r="FFV48" s="2"/>
      <c r="FFW48" s="2"/>
      <c r="FFX48" s="2"/>
      <c r="FFY48" s="2"/>
      <c r="FFZ48" s="2"/>
      <c r="FGA48" s="2"/>
      <c r="FGB48" s="2"/>
      <c r="FGC48" s="2"/>
      <c r="FGD48" s="2"/>
      <c r="FGE48" s="2"/>
      <c r="FGF48" s="2"/>
      <c r="FGG48" s="2"/>
      <c r="FGH48" s="2"/>
      <c r="FGI48" s="2"/>
      <c r="FGJ48" s="2"/>
      <c r="FGK48" s="2"/>
      <c r="FGL48" s="2"/>
      <c r="FGM48" s="2"/>
      <c r="FGN48" s="2"/>
      <c r="FGO48" s="2"/>
      <c r="FGP48" s="2"/>
      <c r="FGQ48" s="2"/>
      <c r="FGR48" s="2"/>
      <c r="FGS48" s="2"/>
      <c r="FGT48" s="2"/>
      <c r="FGU48" s="2"/>
      <c r="FGV48" s="2"/>
      <c r="FGW48" s="2"/>
      <c r="FGX48" s="2"/>
      <c r="FGY48" s="2"/>
      <c r="FGZ48" s="2"/>
      <c r="FHA48" s="2"/>
      <c r="FHB48" s="2"/>
      <c r="FHC48" s="2"/>
      <c r="FHD48" s="2"/>
      <c r="FHE48" s="2"/>
      <c r="FHF48" s="2"/>
      <c r="FHG48" s="2"/>
      <c r="FHH48" s="2"/>
      <c r="FHI48" s="2"/>
      <c r="FHJ48" s="2"/>
      <c r="FHK48" s="2"/>
      <c r="FHL48" s="2"/>
      <c r="FHM48" s="2"/>
      <c r="FHN48" s="2"/>
      <c r="FHO48" s="2"/>
      <c r="FHP48" s="2"/>
      <c r="FHQ48" s="2"/>
      <c r="FHR48" s="2"/>
      <c r="FHS48" s="2"/>
      <c r="FHT48" s="2"/>
      <c r="FHU48" s="2"/>
      <c r="FHV48" s="2"/>
      <c r="FHW48" s="2"/>
      <c r="FHX48" s="2"/>
      <c r="FHY48" s="2"/>
      <c r="FHZ48" s="2"/>
      <c r="FIA48" s="2"/>
      <c r="FIB48" s="2"/>
      <c r="FIC48" s="2"/>
      <c r="FID48" s="2"/>
      <c r="FIE48" s="2"/>
      <c r="FIF48" s="2"/>
      <c r="FIG48" s="2"/>
      <c r="FIH48" s="2"/>
      <c r="FII48" s="2"/>
      <c r="FIJ48" s="2"/>
      <c r="FIK48" s="2"/>
      <c r="FIL48" s="2"/>
      <c r="FIM48" s="2"/>
      <c r="FIN48" s="2"/>
      <c r="FIO48" s="2"/>
      <c r="FIP48" s="2"/>
      <c r="FIQ48" s="2"/>
      <c r="FIR48" s="2"/>
      <c r="FIS48" s="2"/>
      <c r="FIT48" s="2"/>
      <c r="FIU48" s="2"/>
      <c r="FIV48" s="2"/>
      <c r="FIW48" s="2"/>
      <c r="FIX48" s="2"/>
      <c r="FIY48" s="2"/>
      <c r="FIZ48" s="2"/>
      <c r="FJA48" s="2"/>
      <c r="FJB48" s="2"/>
      <c r="FJC48" s="2"/>
      <c r="FJD48" s="2"/>
      <c r="FJE48" s="2"/>
      <c r="FJF48" s="2"/>
      <c r="FJG48" s="2"/>
      <c r="FJH48" s="2"/>
      <c r="FJI48" s="2"/>
      <c r="FJJ48" s="2"/>
      <c r="FJK48" s="2"/>
      <c r="FJL48" s="2"/>
      <c r="FJM48" s="2"/>
      <c r="FJN48" s="2"/>
      <c r="FJO48" s="2"/>
      <c r="FJP48" s="2"/>
      <c r="FJQ48" s="2"/>
      <c r="FJR48" s="2"/>
      <c r="FJS48" s="2"/>
      <c r="FJT48" s="2"/>
      <c r="FJU48" s="2"/>
      <c r="FJV48" s="2"/>
      <c r="FJW48" s="2"/>
      <c r="FJX48" s="2"/>
      <c r="FJY48" s="2"/>
      <c r="FJZ48" s="2"/>
      <c r="FKA48" s="2"/>
      <c r="FKB48" s="2"/>
      <c r="FKC48" s="2"/>
      <c r="FKD48" s="2"/>
      <c r="FKE48" s="2"/>
      <c r="FKF48" s="2"/>
      <c r="FKG48" s="2"/>
      <c r="FKH48" s="2"/>
      <c r="FKI48" s="2"/>
      <c r="FKJ48" s="2"/>
      <c r="FKK48" s="2"/>
      <c r="FKL48" s="2"/>
      <c r="FKM48" s="2"/>
      <c r="FKN48" s="2"/>
      <c r="FKO48" s="2"/>
      <c r="FKP48" s="2"/>
      <c r="FKQ48" s="2"/>
      <c r="FKR48" s="2"/>
      <c r="FKS48" s="2"/>
      <c r="FKT48" s="2"/>
      <c r="FKU48" s="2"/>
      <c r="FKV48" s="2"/>
      <c r="FKW48" s="2"/>
      <c r="FKX48" s="2"/>
      <c r="FKY48" s="2"/>
      <c r="FKZ48" s="2"/>
      <c r="FLA48" s="2"/>
      <c r="FLB48" s="2"/>
      <c r="FLC48" s="2"/>
      <c r="FLD48" s="2"/>
      <c r="FLE48" s="2"/>
      <c r="FLF48" s="2"/>
      <c r="FLG48" s="2"/>
      <c r="FLH48" s="2"/>
      <c r="FLI48" s="2"/>
      <c r="FLJ48" s="2"/>
      <c r="FLK48" s="2"/>
      <c r="FLL48" s="2"/>
      <c r="FLM48" s="2"/>
      <c r="FLN48" s="2"/>
      <c r="FLO48" s="2"/>
      <c r="FLP48" s="2"/>
      <c r="FLQ48" s="2"/>
      <c r="FLR48" s="2"/>
      <c r="FLS48" s="2"/>
      <c r="FLT48" s="2"/>
      <c r="FLU48" s="2"/>
      <c r="FLV48" s="2"/>
      <c r="FLW48" s="2"/>
      <c r="FLX48" s="2"/>
      <c r="FLY48" s="2"/>
      <c r="FLZ48" s="2"/>
      <c r="FMA48" s="2"/>
      <c r="FMB48" s="2"/>
      <c r="FMC48" s="2"/>
      <c r="FMD48" s="2"/>
      <c r="FME48" s="2"/>
      <c r="FMF48" s="2"/>
      <c r="FMG48" s="2"/>
      <c r="FMH48" s="2"/>
      <c r="FMI48" s="2"/>
      <c r="FMJ48" s="2"/>
      <c r="FMK48" s="2"/>
      <c r="FML48" s="2"/>
      <c r="FMM48" s="2"/>
      <c r="FMN48" s="2"/>
      <c r="FMO48" s="2"/>
      <c r="FMP48" s="2"/>
      <c r="FMQ48" s="2"/>
      <c r="FMR48" s="2"/>
      <c r="FMS48" s="2"/>
      <c r="FMT48" s="2"/>
      <c r="FMU48" s="2"/>
      <c r="FMV48" s="2"/>
      <c r="FMW48" s="2"/>
      <c r="FMX48" s="2"/>
      <c r="FMY48" s="2"/>
      <c r="FMZ48" s="2"/>
      <c r="FNA48" s="2"/>
      <c r="FNB48" s="2"/>
      <c r="FNC48" s="2"/>
      <c r="FND48" s="2"/>
      <c r="FNE48" s="2"/>
      <c r="FNF48" s="2"/>
      <c r="FNG48" s="2"/>
      <c r="FNH48" s="2"/>
      <c r="FNI48" s="2"/>
      <c r="FNJ48" s="2"/>
      <c r="FNK48" s="2"/>
      <c r="FNL48" s="2"/>
      <c r="FNM48" s="2"/>
      <c r="FNN48" s="2"/>
      <c r="FNO48" s="2"/>
      <c r="FNP48" s="2"/>
      <c r="FNQ48" s="2"/>
      <c r="FNR48" s="2"/>
      <c r="FNS48" s="2"/>
      <c r="FNT48" s="2"/>
      <c r="FNU48" s="2"/>
      <c r="FNV48" s="2"/>
      <c r="FNW48" s="2"/>
      <c r="FNX48" s="2"/>
      <c r="FNY48" s="2"/>
      <c r="FNZ48" s="2"/>
      <c r="FOA48" s="2"/>
      <c r="FOB48" s="2"/>
      <c r="FOC48" s="2"/>
      <c r="FOD48" s="2"/>
      <c r="FOE48" s="2"/>
      <c r="FOF48" s="2"/>
      <c r="FOG48" s="2"/>
      <c r="FOH48" s="2"/>
      <c r="FOI48" s="2"/>
      <c r="FOJ48" s="2"/>
      <c r="FOK48" s="2"/>
      <c r="FOL48" s="2"/>
      <c r="FOM48" s="2"/>
      <c r="FON48" s="2"/>
      <c r="FOO48" s="2"/>
      <c r="FOP48" s="2"/>
      <c r="FOQ48" s="2"/>
      <c r="FOR48" s="2"/>
      <c r="FOS48" s="2"/>
      <c r="FOT48" s="2"/>
      <c r="FOU48" s="2"/>
      <c r="FOV48" s="2"/>
      <c r="FOW48" s="2"/>
      <c r="FOX48" s="2"/>
      <c r="FOY48" s="2"/>
      <c r="FOZ48" s="2"/>
      <c r="FPA48" s="2"/>
      <c r="FPB48" s="2"/>
      <c r="FPC48" s="2"/>
      <c r="FPD48" s="2"/>
      <c r="FPE48" s="2"/>
      <c r="FPF48" s="2"/>
      <c r="FPG48" s="2"/>
      <c r="FPH48" s="2"/>
      <c r="FPI48" s="2"/>
      <c r="FPJ48" s="2"/>
      <c r="FPK48" s="2"/>
      <c r="FPL48" s="2"/>
      <c r="FPM48" s="2"/>
      <c r="FPN48" s="2"/>
      <c r="FPO48" s="2"/>
      <c r="FPP48" s="2"/>
      <c r="FPQ48" s="2"/>
      <c r="FPR48" s="2"/>
      <c r="FPS48" s="2"/>
      <c r="FPT48" s="2"/>
      <c r="FPU48" s="2"/>
      <c r="FPV48" s="2"/>
      <c r="FPW48" s="2"/>
      <c r="FPX48" s="2"/>
      <c r="FPY48" s="2"/>
      <c r="FPZ48" s="2"/>
      <c r="FQA48" s="2"/>
      <c r="FQB48" s="2"/>
      <c r="FQC48" s="2"/>
      <c r="FQD48" s="2"/>
      <c r="FQE48" s="2"/>
      <c r="FQF48" s="2"/>
      <c r="FQG48" s="2"/>
      <c r="FQH48" s="2"/>
      <c r="FQI48" s="2"/>
      <c r="FQJ48" s="2"/>
      <c r="FQK48" s="2"/>
      <c r="FQL48" s="2"/>
      <c r="FQM48" s="2"/>
      <c r="FQN48" s="2"/>
      <c r="FQO48" s="2"/>
      <c r="FQP48" s="2"/>
      <c r="FQQ48" s="2"/>
      <c r="FQR48" s="2"/>
      <c r="FQS48" s="2"/>
      <c r="FQT48" s="2"/>
      <c r="FQU48" s="2"/>
      <c r="FQV48" s="2"/>
      <c r="FQW48" s="2"/>
      <c r="FQX48" s="2"/>
      <c r="FQY48" s="2"/>
      <c r="FQZ48" s="2"/>
      <c r="FRA48" s="2"/>
      <c r="FRB48" s="2"/>
      <c r="FRC48" s="2"/>
      <c r="FRD48" s="2"/>
      <c r="FRE48" s="2"/>
      <c r="FRF48" s="2"/>
      <c r="FRG48" s="2"/>
      <c r="FRH48" s="2"/>
      <c r="FRI48" s="2"/>
      <c r="FRJ48" s="2"/>
      <c r="FRK48" s="2"/>
      <c r="FRL48" s="2"/>
      <c r="FRM48" s="2"/>
      <c r="FRN48" s="2"/>
      <c r="FRO48" s="2"/>
      <c r="FRP48" s="2"/>
      <c r="FRQ48" s="2"/>
      <c r="FRR48" s="2"/>
      <c r="FRS48" s="2"/>
      <c r="FRT48" s="2"/>
      <c r="FRU48" s="2"/>
      <c r="FRV48" s="2"/>
      <c r="FRW48" s="2"/>
      <c r="FRX48" s="2"/>
      <c r="FRY48" s="2"/>
      <c r="FRZ48" s="2"/>
      <c r="FSA48" s="2"/>
      <c r="FSB48" s="2"/>
      <c r="FSC48" s="2"/>
      <c r="FSD48" s="2"/>
      <c r="FSE48" s="2"/>
      <c r="FSF48" s="2"/>
      <c r="FSG48" s="2"/>
      <c r="FSH48" s="2"/>
      <c r="FSI48" s="2"/>
      <c r="FSJ48" s="2"/>
      <c r="FSK48" s="2"/>
      <c r="FSL48" s="2"/>
      <c r="FSM48" s="2"/>
      <c r="FSN48" s="2"/>
      <c r="FSO48" s="2"/>
      <c r="FSP48" s="2"/>
      <c r="FSQ48" s="2"/>
      <c r="FSR48" s="2"/>
      <c r="FSS48" s="2"/>
      <c r="FST48" s="2"/>
      <c r="FSU48" s="2"/>
      <c r="FSV48" s="2"/>
      <c r="FSW48" s="2"/>
      <c r="FSX48" s="2"/>
      <c r="FSY48" s="2"/>
      <c r="FSZ48" s="2"/>
      <c r="FTA48" s="2"/>
      <c r="FTB48" s="2"/>
      <c r="FTC48" s="2"/>
      <c r="FTD48" s="2"/>
      <c r="FTE48" s="2"/>
      <c r="FTF48" s="2"/>
      <c r="FTG48" s="2"/>
      <c r="FTH48" s="2"/>
      <c r="FTI48" s="2"/>
      <c r="FTJ48" s="2"/>
      <c r="FTK48" s="2"/>
      <c r="FTL48" s="2"/>
      <c r="FTM48" s="2"/>
      <c r="FTN48" s="2"/>
      <c r="FTO48" s="2"/>
      <c r="FTP48" s="2"/>
      <c r="FTQ48" s="2"/>
      <c r="FTR48" s="2"/>
      <c r="FTS48" s="2"/>
      <c r="FTT48" s="2"/>
      <c r="FTU48" s="2"/>
      <c r="FTV48" s="2"/>
      <c r="FTW48" s="2"/>
      <c r="FTX48" s="2"/>
      <c r="FTY48" s="2"/>
      <c r="FTZ48" s="2"/>
      <c r="FUA48" s="2"/>
      <c r="FUB48" s="2"/>
      <c r="FUC48" s="2"/>
      <c r="FUD48" s="2"/>
      <c r="FUE48" s="2"/>
      <c r="FUF48" s="2"/>
      <c r="FUG48" s="2"/>
      <c r="FUH48" s="2"/>
      <c r="FUI48" s="2"/>
      <c r="FUJ48" s="2"/>
      <c r="FUK48" s="2"/>
      <c r="FUL48" s="2"/>
      <c r="FUM48" s="2"/>
      <c r="FUN48" s="2"/>
      <c r="FUO48" s="2"/>
      <c r="FUP48" s="2"/>
      <c r="FUQ48" s="2"/>
      <c r="FUR48" s="2"/>
      <c r="FUS48" s="2"/>
      <c r="FUT48" s="2"/>
      <c r="FUU48" s="2"/>
      <c r="FUV48" s="2"/>
      <c r="FUW48" s="2"/>
      <c r="FUX48" s="2"/>
      <c r="FUY48" s="2"/>
      <c r="FUZ48" s="2"/>
      <c r="FVA48" s="2"/>
      <c r="FVB48" s="2"/>
      <c r="FVC48" s="2"/>
      <c r="FVD48" s="2"/>
      <c r="FVE48" s="2"/>
      <c r="FVF48" s="2"/>
      <c r="FVG48" s="2"/>
      <c r="FVH48" s="2"/>
      <c r="FVI48" s="2"/>
      <c r="FVJ48" s="2"/>
      <c r="FVK48" s="2"/>
      <c r="FVL48" s="2"/>
      <c r="FVM48" s="2"/>
      <c r="FVN48" s="2"/>
      <c r="FVO48" s="2"/>
      <c r="FVP48" s="2"/>
      <c r="FVQ48" s="2"/>
      <c r="FVR48" s="2"/>
      <c r="FVS48" s="2"/>
      <c r="FVT48" s="2"/>
      <c r="FVU48" s="2"/>
      <c r="FVV48" s="2"/>
      <c r="FVW48" s="2"/>
      <c r="FVX48" s="2"/>
      <c r="FVY48" s="2"/>
      <c r="FVZ48" s="2"/>
      <c r="FWA48" s="2"/>
      <c r="FWB48" s="2"/>
      <c r="FWC48" s="2"/>
      <c r="FWD48" s="2"/>
      <c r="FWE48" s="2"/>
      <c r="FWF48" s="2"/>
      <c r="FWG48" s="2"/>
      <c r="FWH48" s="2"/>
      <c r="FWI48" s="2"/>
      <c r="FWJ48" s="2"/>
      <c r="FWK48" s="2"/>
      <c r="FWL48" s="2"/>
      <c r="FWM48" s="2"/>
      <c r="FWN48" s="2"/>
      <c r="FWO48" s="2"/>
      <c r="FWP48" s="2"/>
      <c r="FWQ48" s="2"/>
      <c r="FWR48" s="2"/>
      <c r="FWS48" s="2"/>
      <c r="FWT48" s="2"/>
      <c r="FWU48" s="2"/>
      <c r="FWV48" s="2"/>
      <c r="FWW48" s="2"/>
      <c r="FWX48" s="2"/>
      <c r="FWY48" s="2"/>
      <c r="FWZ48" s="2"/>
      <c r="FXA48" s="2"/>
      <c r="FXB48" s="2"/>
      <c r="FXC48" s="2"/>
      <c r="FXD48" s="2"/>
      <c r="FXE48" s="2"/>
      <c r="FXF48" s="2"/>
      <c r="FXG48" s="2"/>
      <c r="FXH48" s="2"/>
      <c r="FXI48" s="2"/>
      <c r="FXJ48" s="2"/>
      <c r="FXK48" s="2"/>
      <c r="FXL48" s="2"/>
      <c r="FXM48" s="2"/>
      <c r="FXN48" s="2"/>
      <c r="FXO48" s="2"/>
      <c r="FXP48" s="2"/>
      <c r="FXQ48" s="2"/>
      <c r="FXR48" s="2"/>
      <c r="FXS48" s="2"/>
      <c r="FXT48" s="2"/>
      <c r="FXU48" s="2"/>
      <c r="FXV48" s="2"/>
      <c r="FXW48" s="2"/>
      <c r="FXX48" s="2"/>
      <c r="FXY48" s="2"/>
      <c r="FXZ48" s="2"/>
      <c r="FYA48" s="2"/>
      <c r="FYB48" s="2"/>
      <c r="FYC48" s="2"/>
      <c r="FYD48" s="2"/>
      <c r="FYE48" s="2"/>
      <c r="FYF48" s="2"/>
      <c r="FYG48" s="2"/>
      <c r="FYH48" s="2"/>
      <c r="FYI48" s="2"/>
      <c r="FYJ48" s="2"/>
      <c r="FYK48" s="2"/>
      <c r="FYL48" s="2"/>
      <c r="FYM48" s="2"/>
      <c r="FYN48" s="2"/>
      <c r="FYO48" s="2"/>
      <c r="FYP48" s="2"/>
      <c r="FYQ48" s="2"/>
      <c r="FYR48" s="2"/>
      <c r="FYS48" s="2"/>
      <c r="FYT48" s="2"/>
      <c r="FYU48" s="2"/>
      <c r="FYV48" s="2"/>
      <c r="FYW48" s="2"/>
      <c r="FYX48" s="2"/>
      <c r="FYY48" s="2"/>
      <c r="FYZ48" s="2"/>
      <c r="FZA48" s="2"/>
      <c r="FZB48" s="2"/>
      <c r="FZC48" s="2"/>
      <c r="FZD48" s="2"/>
      <c r="FZE48" s="2"/>
      <c r="FZF48" s="2"/>
      <c r="FZG48" s="2"/>
      <c r="FZH48" s="2"/>
      <c r="FZI48" s="2"/>
      <c r="FZJ48" s="2"/>
      <c r="FZK48" s="2"/>
      <c r="FZL48" s="2"/>
      <c r="FZM48" s="2"/>
      <c r="FZN48" s="2"/>
      <c r="FZO48" s="2"/>
      <c r="FZP48" s="2"/>
      <c r="FZQ48" s="2"/>
      <c r="FZR48" s="2"/>
      <c r="FZS48" s="2"/>
      <c r="FZT48" s="2"/>
      <c r="FZU48" s="2"/>
      <c r="FZV48" s="2"/>
      <c r="FZW48" s="2"/>
      <c r="FZX48" s="2"/>
      <c r="FZY48" s="2"/>
      <c r="FZZ48" s="2"/>
      <c r="GAA48" s="2"/>
      <c r="GAB48" s="2"/>
      <c r="GAC48" s="2"/>
      <c r="GAD48" s="2"/>
      <c r="GAE48" s="2"/>
      <c r="GAF48" s="2"/>
      <c r="GAG48" s="2"/>
      <c r="GAH48" s="2"/>
      <c r="GAI48" s="2"/>
      <c r="GAJ48" s="2"/>
      <c r="GAK48" s="2"/>
      <c r="GAL48" s="2"/>
      <c r="GAM48" s="2"/>
      <c r="GAN48" s="2"/>
      <c r="GAO48" s="2"/>
      <c r="GAP48" s="2"/>
      <c r="GAQ48" s="2"/>
      <c r="GAR48" s="2"/>
      <c r="GAS48" s="2"/>
      <c r="GAT48" s="2"/>
      <c r="GAU48" s="2"/>
      <c r="GAV48" s="2"/>
      <c r="GAW48" s="2"/>
      <c r="GAX48" s="2"/>
      <c r="GAY48" s="2"/>
      <c r="GAZ48" s="2"/>
      <c r="GBA48" s="2"/>
      <c r="GBB48" s="2"/>
      <c r="GBC48" s="2"/>
      <c r="GBD48" s="2"/>
      <c r="GBE48" s="2"/>
      <c r="GBF48" s="2"/>
      <c r="GBG48" s="2"/>
      <c r="GBH48" s="2"/>
      <c r="GBI48" s="2"/>
      <c r="GBJ48" s="2"/>
      <c r="GBK48" s="2"/>
      <c r="GBL48" s="2"/>
      <c r="GBM48" s="2"/>
      <c r="GBN48" s="2"/>
      <c r="GBO48" s="2"/>
      <c r="GBP48" s="2"/>
      <c r="GBQ48" s="2"/>
      <c r="GBR48" s="2"/>
      <c r="GBS48" s="2"/>
      <c r="GBT48" s="2"/>
      <c r="GBU48" s="2"/>
      <c r="GBV48" s="2"/>
      <c r="GBW48" s="2"/>
      <c r="GBX48" s="2"/>
      <c r="GBY48" s="2"/>
      <c r="GBZ48" s="2"/>
      <c r="GCA48" s="2"/>
      <c r="GCB48" s="2"/>
      <c r="GCC48" s="2"/>
      <c r="GCD48" s="2"/>
      <c r="GCE48" s="2"/>
      <c r="GCF48" s="2"/>
      <c r="GCG48" s="2"/>
      <c r="GCH48" s="2"/>
      <c r="GCI48" s="2"/>
      <c r="GCJ48" s="2"/>
      <c r="GCK48" s="2"/>
      <c r="GCL48" s="2"/>
      <c r="GCM48" s="2"/>
      <c r="GCN48" s="2"/>
      <c r="GCO48" s="2"/>
      <c r="GCP48" s="2"/>
      <c r="GCQ48" s="2"/>
      <c r="GCR48" s="2"/>
      <c r="GCS48" s="2"/>
      <c r="GCT48" s="2"/>
      <c r="GCU48" s="2"/>
      <c r="GCV48" s="2"/>
      <c r="GCW48" s="2"/>
      <c r="GCX48" s="2"/>
      <c r="GCY48" s="2"/>
      <c r="GCZ48" s="2"/>
      <c r="GDA48" s="2"/>
      <c r="GDB48" s="2"/>
      <c r="GDC48" s="2"/>
      <c r="GDD48" s="2"/>
      <c r="GDE48" s="2"/>
      <c r="GDF48" s="2"/>
      <c r="GDG48" s="2"/>
      <c r="GDH48" s="2"/>
      <c r="GDI48" s="2"/>
      <c r="GDJ48" s="2"/>
      <c r="GDK48" s="2"/>
      <c r="GDL48" s="2"/>
      <c r="GDM48" s="2"/>
      <c r="GDN48" s="2"/>
      <c r="GDO48" s="2"/>
      <c r="GDP48" s="2"/>
      <c r="GDQ48" s="2"/>
      <c r="GDR48" s="2"/>
      <c r="GDS48" s="2"/>
      <c r="GDT48" s="2"/>
      <c r="GDU48" s="2"/>
      <c r="GDV48" s="2"/>
      <c r="GDW48" s="2"/>
      <c r="GDX48" s="2"/>
      <c r="GDY48" s="2"/>
      <c r="GDZ48" s="2"/>
      <c r="GEA48" s="2"/>
      <c r="GEB48" s="2"/>
      <c r="GEC48" s="2"/>
      <c r="GED48" s="2"/>
      <c r="GEE48" s="2"/>
      <c r="GEF48" s="2"/>
      <c r="GEG48" s="2"/>
      <c r="GEH48" s="2"/>
      <c r="GEI48" s="2"/>
      <c r="GEJ48" s="2"/>
      <c r="GEK48" s="2"/>
      <c r="GEL48" s="2"/>
      <c r="GEM48" s="2"/>
      <c r="GEN48" s="2"/>
      <c r="GEO48" s="2"/>
      <c r="GEP48" s="2"/>
      <c r="GEQ48" s="2"/>
      <c r="GER48" s="2"/>
      <c r="GES48" s="2"/>
      <c r="GET48" s="2"/>
      <c r="GEU48" s="2"/>
      <c r="GEV48" s="2"/>
      <c r="GEW48" s="2"/>
      <c r="GEX48" s="2"/>
      <c r="GEY48" s="2"/>
      <c r="GEZ48" s="2"/>
      <c r="GFA48" s="2"/>
      <c r="GFB48" s="2"/>
      <c r="GFC48" s="2"/>
      <c r="GFD48" s="2"/>
      <c r="GFE48" s="2"/>
      <c r="GFF48" s="2"/>
      <c r="GFG48" s="2"/>
      <c r="GFH48" s="2"/>
      <c r="GFI48" s="2"/>
      <c r="GFJ48" s="2"/>
      <c r="GFK48" s="2"/>
      <c r="GFL48" s="2"/>
      <c r="GFM48" s="2"/>
      <c r="GFN48" s="2"/>
      <c r="GFO48" s="2"/>
      <c r="GFP48" s="2"/>
      <c r="GFQ48" s="2"/>
      <c r="GFR48" s="2"/>
      <c r="GFS48" s="2"/>
      <c r="GFT48" s="2"/>
      <c r="GFU48" s="2"/>
      <c r="GFV48" s="2"/>
      <c r="GFW48" s="2"/>
      <c r="GFX48" s="2"/>
      <c r="GFY48" s="2"/>
      <c r="GFZ48" s="2"/>
      <c r="GGA48" s="2"/>
      <c r="GGB48" s="2"/>
      <c r="GGC48" s="2"/>
      <c r="GGD48" s="2"/>
      <c r="GGE48" s="2"/>
      <c r="GGF48" s="2"/>
      <c r="GGG48" s="2"/>
      <c r="GGH48" s="2"/>
      <c r="GGI48" s="2"/>
      <c r="GGJ48" s="2"/>
      <c r="GGK48" s="2"/>
      <c r="GGL48" s="2"/>
      <c r="GGM48" s="2"/>
      <c r="GGN48" s="2"/>
      <c r="GGO48" s="2"/>
      <c r="GGP48" s="2"/>
      <c r="GGQ48" s="2"/>
      <c r="GGR48" s="2"/>
      <c r="GGS48" s="2"/>
      <c r="GGT48" s="2"/>
      <c r="GGU48" s="2"/>
      <c r="GGV48" s="2"/>
      <c r="GGW48" s="2"/>
      <c r="GGX48" s="2"/>
      <c r="GGY48" s="2"/>
      <c r="GGZ48" s="2"/>
      <c r="GHA48" s="2"/>
      <c r="GHB48" s="2"/>
      <c r="GHC48" s="2"/>
      <c r="GHD48" s="2"/>
      <c r="GHE48" s="2"/>
      <c r="GHF48" s="2"/>
      <c r="GHG48" s="2"/>
      <c r="GHH48" s="2"/>
      <c r="GHI48" s="2"/>
      <c r="GHJ48" s="2"/>
      <c r="GHK48" s="2"/>
      <c r="GHL48" s="2"/>
      <c r="GHM48" s="2"/>
      <c r="GHN48" s="2"/>
      <c r="GHO48" s="2"/>
      <c r="GHP48" s="2"/>
      <c r="GHQ48" s="2"/>
      <c r="GHR48" s="2"/>
      <c r="GHS48" s="2"/>
      <c r="GHT48" s="2"/>
      <c r="GHU48" s="2"/>
      <c r="GHV48" s="2"/>
      <c r="GHW48" s="2"/>
      <c r="GHX48" s="2"/>
      <c r="GHY48" s="2"/>
      <c r="GHZ48" s="2"/>
      <c r="GIA48" s="2"/>
      <c r="GIB48" s="2"/>
      <c r="GIC48" s="2"/>
      <c r="GID48" s="2"/>
      <c r="GIE48" s="2"/>
      <c r="GIF48" s="2"/>
      <c r="GIG48" s="2"/>
      <c r="GIH48" s="2"/>
      <c r="GII48" s="2"/>
      <c r="GIJ48" s="2"/>
      <c r="GIK48" s="2"/>
      <c r="GIL48" s="2"/>
      <c r="GIM48" s="2"/>
      <c r="GIN48" s="2"/>
      <c r="GIO48" s="2"/>
      <c r="GIP48" s="2"/>
      <c r="GIQ48" s="2"/>
      <c r="GIR48" s="2"/>
      <c r="GIS48" s="2"/>
      <c r="GIT48" s="2"/>
      <c r="GIU48" s="2"/>
      <c r="GIV48" s="2"/>
      <c r="GIW48" s="2"/>
      <c r="GIX48" s="2"/>
      <c r="GIY48" s="2"/>
      <c r="GIZ48" s="2"/>
      <c r="GJA48" s="2"/>
      <c r="GJB48" s="2"/>
      <c r="GJC48" s="2"/>
      <c r="GJD48" s="2"/>
      <c r="GJE48" s="2"/>
      <c r="GJF48" s="2"/>
      <c r="GJG48" s="2"/>
      <c r="GJH48" s="2"/>
      <c r="GJI48" s="2"/>
      <c r="GJJ48" s="2"/>
      <c r="GJK48" s="2"/>
      <c r="GJL48" s="2"/>
      <c r="GJM48" s="2"/>
      <c r="GJN48" s="2"/>
      <c r="GJO48" s="2"/>
      <c r="GJP48" s="2"/>
      <c r="GJQ48" s="2"/>
      <c r="GJR48" s="2"/>
      <c r="GJS48" s="2"/>
      <c r="GJT48" s="2"/>
      <c r="GJU48" s="2"/>
      <c r="GJV48" s="2"/>
      <c r="GJW48" s="2"/>
      <c r="GJX48" s="2"/>
      <c r="GJY48" s="2"/>
      <c r="GJZ48" s="2"/>
      <c r="GKA48" s="2"/>
      <c r="GKB48" s="2"/>
      <c r="GKC48" s="2"/>
      <c r="GKD48" s="2"/>
      <c r="GKE48" s="2"/>
      <c r="GKF48" s="2"/>
      <c r="GKG48" s="2"/>
      <c r="GKH48" s="2"/>
      <c r="GKI48" s="2"/>
      <c r="GKJ48" s="2"/>
      <c r="GKK48" s="2"/>
      <c r="GKL48" s="2"/>
      <c r="GKM48" s="2"/>
      <c r="GKN48" s="2"/>
      <c r="GKO48" s="2"/>
      <c r="GKP48" s="2"/>
      <c r="GKQ48" s="2"/>
      <c r="GKR48" s="2"/>
      <c r="GKS48" s="2"/>
      <c r="GKT48" s="2"/>
      <c r="GKU48" s="2"/>
      <c r="GKV48" s="2"/>
      <c r="GKW48" s="2"/>
      <c r="GKX48" s="2"/>
      <c r="GKY48" s="2"/>
      <c r="GKZ48" s="2"/>
      <c r="GLA48" s="2"/>
      <c r="GLB48" s="2"/>
      <c r="GLC48" s="2"/>
      <c r="GLD48" s="2"/>
      <c r="GLE48" s="2"/>
      <c r="GLF48" s="2"/>
      <c r="GLG48" s="2"/>
      <c r="GLH48" s="2"/>
      <c r="GLI48" s="2"/>
      <c r="GLJ48" s="2"/>
      <c r="GLK48" s="2"/>
      <c r="GLL48" s="2"/>
      <c r="GLM48" s="2"/>
      <c r="GLN48" s="2"/>
      <c r="GLO48" s="2"/>
      <c r="GLP48" s="2"/>
      <c r="GLQ48" s="2"/>
      <c r="GLR48" s="2"/>
      <c r="GLS48" s="2"/>
      <c r="GLT48" s="2"/>
      <c r="GLU48" s="2"/>
      <c r="GLV48" s="2"/>
      <c r="GLW48" s="2"/>
      <c r="GLX48" s="2"/>
      <c r="GLY48" s="2"/>
      <c r="GLZ48" s="2"/>
      <c r="GMA48" s="2"/>
      <c r="GMB48" s="2"/>
      <c r="GMC48" s="2"/>
      <c r="GMD48" s="2"/>
      <c r="GME48" s="2"/>
      <c r="GMF48" s="2"/>
      <c r="GMG48" s="2"/>
      <c r="GMH48" s="2"/>
      <c r="GMI48" s="2"/>
      <c r="GMJ48" s="2"/>
      <c r="GMK48" s="2"/>
      <c r="GML48" s="2"/>
      <c r="GMM48" s="2"/>
      <c r="GMN48" s="2"/>
      <c r="GMO48" s="2"/>
      <c r="GMP48" s="2"/>
      <c r="GMQ48" s="2"/>
      <c r="GMR48" s="2"/>
      <c r="GMS48" s="2"/>
      <c r="GMT48" s="2"/>
      <c r="GMU48" s="2"/>
      <c r="GMV48" s="2"/>
      <c r="GMW48" s="2"/>
      <c r="GMX48" s="2"/>
      <c r="GMY48" s="2"/>
      <c r="GMZ48" s="2"/>
      <c r="GNA48" s="2"/>
      <c r="GNB48" s="2"/>
      <c r="GNC48" s="2"/>
      <c r="GND48" s="2"/>
      <c r="GNE48" s="2"/>
      <c r="GNF48" s="2"/>
      <c r="GNG48" s="2"/>
      <c r="GNH48" s="2"/>
      <c r="GNI48" s="2"/>
      <c r="GNJ48" s="2"/>
      <c r="GNK48" s="2"/>
      <c r="GNL48" s="2"/>
      <c r="GNM48" s="2"/>
      <c r="GNN48" s="2"/>
      <c r="GNO48" s="2"/>
      <c r="GNP48" s="2"/>
      <c r="GNQ48" s="2"/>
      <c r="GNR48" s="2"/>
      <c r="GNS48" s="2"/>
      <c r="GNT48" s="2"/>
      <c r="GNU48" s="2"/>
      <c r="GNV48" s="2"/>
      <c r="GNW48" s="2"/>
      <c r="GNX48" s="2"/>
      <c r="GNY48" s="2"/>
      <c r="GNZ48" s="2"/>
      <c r="GOA48" s="2"/>
      <c r="GOB48" s="2"/>
      <c r="GOC48" s="2"/>
      <c r="GOD48" s="2"/>
      <c r="GOE48" s="2"/>
      <c r="GOF48" s="2"/>
      <c r="GOG48" s="2"/>
      <c r="GOH48" s="2"/>
      <c r="GOI48" s="2"/>
      <c r="GOJ48" s="2"/>
      <c r="GOK48" s="2"/>
      <c r="GOL48" s="2"/>
      <c r="GOM48" s="2"/>
      <c r="GON48" s="2"/>
      <c r="GOO48" s="2"/>
      <c r="GOP48" s="2"/>
      <c r="GOQ48" s="2"/>
      <c r="GOR48" s="2"/>
      <c r="GOS48" s="2"/>
      <c r="GOT48" s="2"/>
      <c r="GOU48" s="2"/>
      <c r="GOV48" s="2"/>
      <c r="GOW48" s="2"/>
      <c r="GOX48" s="2"/>
      <c r="GOY48" s="2"/>
      <c r="GOZ48" s="2"/>
      <c r="GPA48" s="2"/>
      <c r="GPB48" s="2"/>
      <c r="GPC48" s="2"/>
      <c r="GPD48" s="2"/>
      <c r="GPE48" s="2"/>
      <c r="GPF48" s="2"/>
      <c r="GPG48" s="2"/>
      <c r="GPH48" s="2"/>
      <c r="GPI48" s="2"/>
      <c r="GPJ48" s="2"/>
      <c r="GPK48" s="2"/>
      <c r="GPL48" s="2"/>
      <c r="GPM48" s="2"/>
      <c r="GPN48" s="2"/>
      <c r="GPO48" s="2"/>
      <c r="GPP48" s="2"/>
      <c r="GPQ48" s="2"/>
      <c r="GPR48" s="2"/>
      <c r="GPS48" s="2"/>
      <c r="GPT48" s="2"/>
      <c r="GPU48" s="2"/>
      <c r="GPV48" s="2"/>
      <c r="GPW48" s="2"/>
      <c r="GPX48" s="2"/>
      <c r="GPY48" s="2"/>
      <c r="GPZ48" s="2"/>
      <c r="GQA48" s="2"/>
      <c r="GQB48" s="2"/>
      <c r="GQC48" s="2"/>
      <c r="GQD48" s="2"/>
      <c r="GQE48" s="2"/>
      <c r="GQF48" s="2"/>
      <c r="GQG48" s="2"/>
      <c r="GQH48" s="2"/>
      <c r="GQI48" s="2"/>
      <c r="GQJ48" s="2"/>
      <c r="GQK48" s="2"/>
      <c r="GQL48" s="2"/>
      <c r="GQM48" s="2"/>
      <c r="GQN48" s="2"/>
      <c r="GQO48" s="2"/>
      <c r="GQP48" s="2"/>
      <c r="GQQ48" s="2"/>
      <c r="GQR48" s="2"/>
      <c r="GQS48" s="2"/>
      <c r="GQT48" s="2"/>
      <c r="GQU48" s="2"/>
      <c r="GQV48" s="2"/>
      <c r="GQW48" s="2"/>
      <c r="GQX48" s="2"/>
      <c r="GQY48" s="2"/>
      <c r="GQZ48" s="2"/>
      <c r="GRA48" s="2"/>
      <c r="GRB48" s="2"/>
      <c r="GRC48" s="2"/>
      <c r="GRD48" s="2"/>
      <c r="GRE48" s="2"/>
      <c r="GRF48" s="2"/>
      <c r="GRG48" s="2"/>
      <c r="GRH48" s="2"/>
      <c r="GRI48" s="2"/>
      <c r="GRJ48" s="2"/>
      <c r="GRK48" s="2"/>
      <c r="GRL48" s="2"/>
      <c r="GRM48" s="2"/>
      <c r="GRN48" s="2"/>
      <c r="GRO48" s="2"/>
      <c r="GRP48" s="2"/>
      <c r="GRQ48" s="2"/>
      <c r="GRR48" s="2"/>
      <c r="GRS48" s="2"/>
      <c r="GRT48" s="2"/>
      <c r="GRU48" s="2"/>
      <c r="GRV48" s="2"/>
      <c r="GRW48" s="2"/>
      <c r="GRX48" s="2"/>
      <c r="GRY48" s="2"/>
      <c r="GRZ48" s="2"/>
      <c r="GSA48" s="2"/>
      <c r="GSB48" s="2"/>
      <c r="GSC48" s="2"/>
      <c r="GSD48" s="2"/>
      <c r="GSE48" s="2"/>
      <c r="GSF48" s="2"/>
      <c r="GSG48" s="2"/>
      <c r="GSH48" s="2"/>
      <c r="GSI48" s="2"/>
      <c r="GSJ48" s="2"/>
      <c r="GSK48" s="2"/>
      <c r="GSL48" s="2"/>
      <c r="GSM48" s="2"/>
      <c r="GSN48" s="2"/>
      <c r="GSO48" s="2"/>
      <c r="GSP48" s="2"/>
      <c r="GSQ48" s="2"/>
      <c r="GSR48" s="2"/>
      <c r="GSS48" s="2"/>
      <c r="GST48" s="2"/>
      <c r="GSU48" s="2"/>
      <c r="GSV48" s="2"/>
      <c r="GSW48" s="2"/>
      <c r="GSX48" s="2"/>
      <c r="GSY48" s="2"/>
      <c r="GSZ48" s="2"/>
      <c r="GTA48" s="2"/>
      <c r="GTB48" s="2"/>
      <c r="GTC48" s="2"/>
      <c r="GTD48" s="2"/>
      <c r="GTE48" s="2"/>
      <c r="GTF48" s="2"/>
      <c r="GTG48" s="2"/>
      <c r="GTH48" s="2"/>
      <c r="GTI48" s="2"/>
      <c r="GTJ48" s="2"/>
      <c r="GTK48" s="2"/>
      <c r="GTL48" s="2"/>
      <c r="GTM48" s="2"/>
      <c r="GTN48" s="2"/>
      <c r="GTO48" s="2"/>
      <c r="GTP48" s="2"/>
      <c r="GTQ48" s="2"/>
      <c r="GTR48" s="2"/>
      <c r="GTS48" s="2"/>
      <c r="GTT48" s="2"/>
      <c r="GTU48" s="2"/>
      <c r="GTV48" s="2"/>
      <c r="GTW48" s="2"/>
      <c r="GTX48" s="2"/>
      <c r="GTY48" s="2"/>
      <c r="GTZ48" s="2"/>
      <c r="GUA48" s="2"/>
      <c r="GUB48" s="2"/>
      <c r="GUC48" s="2"/>
      <c r="GUD48" s="2"/>
      <c r="GUE48" s="2"/>
      <c r="GUF48" s="2"/>
      <c r="GUG48" s="2"/>
      <c r="GUH48" s="2"/>
      <c r="GUI48" s="2"/>
      <c r="GUJ48" s="2"/>
      <c r="GUK48" s="2"/>
      <c r="GUL48" s="2"/>
      <c r="GUM48" s="2"/>
      <c r="GUN48" s="2"/>
      <c r="GUO48" s="2"/>
      <c r="GUP48" s="2"/>
      <c r="GUQ48" s="2"/>
      <c r="GUR48" s="2"/>
      <c r="GUS48" s="2"/>
      <c r="GUT48" s="2"/>
      <c r="GUU48" s="2"/>
      <c r="GUV48" s="2"/>
      <c r="GUW48" s="2"/>
      <c r="GUX48" s="2"/>
      <c r="GUY48" s="2"/>
      <c r="GUZ48" s="2"/>
      <c r="GVA48" s="2"/>
      <c r="GVB48" s="2"/>
      <c r="GVC48" s="2"/>
      <c r="GVD48" s="2"/>
      <c r="GVE48" s="2"/>
      <c r="GVF48" s="2"/>
      <c r="GVG48" s="2"/>
      <c r="GVH48" s="2"/>
      <c r="GVI48" s="2"/>
      <c r="GVJ48" s="2"/>
      <c r="GVK48" s="2"/>
      <c r="GVL48" s="2"/>
      <c r="GVM48" s="2"/>
      <c r="GVN48" s="2"/>
      <c r="GVO48" s="2"/>
      <c r="GVP48" s="2"/>
      <c r="GVQ48" s="2"/>
      <c r="GVR48" s="2"/>
      <c r="GVS48" s="2"/>
      <c r="GVT48" s="2"/>
      <c r="GVU48" s="2"/>
      <c r="GVV48" s="2"/>
      <c r="GVW48" s="2"/>
      <c r="GVX48" s="2"/>
      <c r="GVY48" s="2"/>
      <c r="GVZ48" s="2"/>
      <c r="GWA48" s="2"/>
      <c r="GWB48" s="2"/>
      <c r="GWC48" s="2"/>
      <c r="GWD48" s="2"/>
      <c r="GWE48" s="2"/>
      <c r="GWF48" s="2"/>
      <c r="GWG48" s="2"/>
      <c r="GWH48" s="2"/>
      <c r="GWI48" s="2"/>
      <c r="GWJ48" s="2"/>
      <c r="GWK48" s="2"/>
      <c r="GWL48" s="2"/>
      <c r="GWM48" s="2"/>
      <c r="GWN48" s="2"/>
      <c r="GWO48" s="2"/>
      <c r="GWP48" s="2"/>
      <c r="GWQ48" s="2"/>
      <c r="GWR48" s="2"/>
      <c r="GWS48" s="2"/>
      <c r="GWT48" s="2"/>
      <c r="GWU48" s="2"/>
      <c r="GWV48" s="2"/>
      <c r="GWW48" s="2"/>
      <c r="GWX48" s="2"/>
      <c r="GWY48" s="2"/>
      <c r="GWZ48" s="2"/>
      <c r="GXA48" s="2"/>
      <c r="GXB48" s="2"/>
      <c r="GXC48" s="2"/>
      <c r="GXD48" s="2"/>
      <c r="GXE48" s="2"/>
      <c r="GXF48" s="2"/>
      <c r="GXG48" s="2"/>
      <c r="GXH48" s="2"/>
      <c r="GXI48" s="2"/>
      <c r="GXJ48" s="2"/>
      <c r="GXK48" s="2"/>
      <c r="GXL48" s="2"/>
      <c r="GXM48" s="2"/>
      <c r="GXN48" s="2"/>
      <c r="GXO48" s="2"/>
      <c r="GXP48" s="2"/>
      <c r="GXQ48" s="2"/>
      <c r="GXR48" s="2"/>
      <c r="GXS48" s="2"/>
      <c r="GXT48" s="2"/>
      <c r="GXU48" s="2"/>
      <c r="GXV48" s="2"/>
      <c r="GXW48" s="2"/>
      <c r="GXX48" s="2"/>
      <c r="GXY48" s="2"/>
      <c r="GXZ48" s="2"/>
      <c r="GYA48" s="2"/>
      <c r="GYB48" s="2"/>
      <c r="GYC48" s="2"/>
      <c r="GYD48" s="2"/>
      <c r="GYE48" s="2"/>
      <c r="GYF48" s="2"/>
      <c r="GYG48" s="2"/>
      <c r="GYH48" s="2"/>
      <c r="GYI48" s="2"/>
      <c r="GYJ48" s="2"/>
      <c r="GYK48" s="2"/>
      <c r="GYL48" s="2"/>
      <c r="GYM48" s="2"/>
      <c r="GYN48" s="2"/>
      <c r="GYO48" s="2"/>
      <c r="GYP48" s="2"/>
      <c r="GYQ48" s="2"/>
      <c r="GYR48" s="2"/>
      <c r="GYS48" s="2"/>
      <c r="GYT48" s="2"/>
      <c r="GYU48" s="2"/>
      <c r="GYV48" s="2"/>
      <c r="GYW48" s="2"/>
      <c r="GYX48" s="2"/>
      <c r="GYY48" s="2"/>
      <c r="GYZ48" s="2"/>
      <c r="GZA48" s="2"/>
      <c r="GZB48" s="2"/>
      <c r="GZC48" s="2"/>
      <c r="GZD48" s="2"/>
      <c r="GZE48" s="2"/>
      <c r="GZF48" s="2"/>
      <c r="GZG48" s="2"/>
      <c r="GZH48" s="2"/>
      <c r="GZI48" s="2"/>
      <c r="GZJ48" s="2"/>
      <c r="GZK48" s="2"/>
      <c r="GZL48" s="2"/>
      <c r="GZM48" s="2"/>
      <c r="GZN48" s="2"/>
      <c r="GZO48" s="2"/>
      <c r="GZP48" s="2"/>
      <c r="GZQ48" s="2"/>
      <c r="GZR48" s="2"/>
      <c r="GZS48" s="2"/>
      <c r="GZT48" s="2"/>
      <c r="GZU48" s="2"/>
      <c r="GZV48" s="2"/>
      <c r="GZW48" s="2"/>
      <c r="GZX48" s="2"/>
      <c r="GZY48" s="2"/>
      <c r="GZZ48" s="2"/>
      <c r="HAA48" s="2"/>
      <c r="HAB48" s="2"/>
      <c r="HAC48" s="2"/>
      <c r="HAD48" s="2"/>
      <c r="HAE48" s="2"/>
      <c r="HAF48" s="2"/>
      <c r="HAG48" s="2"/>
      <c r="HAH48" s="2"/>
      <c r="HAI48" s="2"/>
      <c r="HAJ48" s="2"/>
      <c r="HAK48" s="2"/>
      <c r="HAL48" s="2"/>
      <c r="HAM48" s="2"/>
      <c r="HAN48" s="2"/>
      <c r="HAO48" s="2"/>
      <c r="HAP48" s="2"/>
      <c r="HAQ48" s="2"/>
      <c r="HAR48" s="2"/>
      <c r="HAS48" s="2"/>
      <c r="HAT48" s="2"/>
      <c r="HAU48" s="2"/>
      <c r="HAV48" s="2"/>
      <c r="HAW48" s="2"/>
      <c r="HAX48" s="2"/>
      <c r="HAY48" s="2"/>
      <c r="HAZ48" s="2"/>
      <c r="HBA48" s="2"/>
      <c r="HBB48" s="2"/>
      <c r="HBC48" s="2"/>
      <c r="HBD48" s="2"/>
      <c r="HBE48" s="2"/>
      <c r="HBF48" s="2"/>
      <c r="HBG48" s="2"/>
      <c r="HBH48" s="2"/>
      <c r="HBI48" s="2"/>
      <c r="HBJ48" s="2"/>
      <c r="HBK48" s="2"/>
      <c r="HBL48" s="2"/>
      <c r="HBM48" s="2"/>
      <c r="HBN48" s="2"/>
      <c r="HBO48" s="2"/>
      <c r="HBP48" s="2"/>
      <c r="HBQ48" s="2"/>
      <c r="HBR48" s="2"/>
      <c r="HBS48" s="2"/>
      <c r="HBT48" s="2"/>
      <c r="HBU48" s="2"/>
      <c r="HBV48" s="2"/>
      <c r="HBW48" s="2"/>
      <c r="HBX48" s="2"/>
      <c r="HBY48" s="2"/>
      <c r="HBZ48" s="2"/>
      <c r="HCA48" s="2"/>
      <c r="HCB48" s="2"/>
      <c r="HCC48" s="2"/>
      <c r="HCD48" s="2"/>
      <c r="HCE48" s="2"/>
      <c r="HCF48" s="2"/>
      <c r="HCG48" s="2"/>
      <c r="HCH48" s="2"/>
      <c r="HCI48" s="2"/>
      <c r="HCJ48" s="2"/>
      <c r="HCK48" s="2"/>
      <c r="HCL48" s="2"/>
      <c r="HCM48" s="2"/>
      <c r="HCN48" s="2"/>
      <c r="HCO48" s="2"/>
      <c r="HCP48" s="2"/>
      <c r="HCQ48" s="2"/>
      <c r="HCR48" s="2"/>
      <c r="HCS48" s="2"/>
      <c r="HCT48" s="2"/>
      <c r="HCU48" s="2"/>
      <c r="HCV48" s="2"/>
      <c r="HCW48" s="2"/>
      <c r="HCX48" s="2"/>
      <c r="HCY48" s="2"/>
      <c r="HCZ48" s="2"/>
      <c r="HDA48" s="2"/>
      <c r="HDB48" s="2"/>
      <c r="HDC48" s="2"/>
      <c r="HDD48" s="2"/>
      <c r="HDE48" s="2"/>
      <c r="HDF48" s="2"/>
      <c r="HDG48" s="2"/>
      <c r="HDH48" s="2"/>
      <c r="HDI48" s="2"/>
      <c r="HDJ48" s="2"/>
      <c r="HDK48" s="2"/>
      <c r="HDL48" s="2"/>
      <c r="HDM48" s="2"/>
      <c r="HDN48" s="2"/>
      <c r="HDO48" s="2"/>
      <c r="HDP48" s="2"/>
      <c r="HDQ48" s="2"/>
      <c r="HDR48" s="2"/>
      <c r="HDS48" s="2"/>
      <c r="HDT48" s="2"/>
      <c r="HDU48" s="2"/>
      <c r="HDV48" s="2"/>
      <c r="HDW48" s="2"/>
      <c r="HDX48" s="2"/>
      <c r="HDY48" s="2"/>
      <c r="HDZ48" s="2"/>
      <c r="HEA48" s="2"/>
      <c r="HEB48" s="2"/>
      <c r="HEC48" s="2"/>
      <c r="HED48" s="2"/>
      <c r="HEE48" s="2"/>
      <c r="HEF48" s="2"/>
      <c r="HEG48" s="2"/>
      <c r="HEH48" s="2"/>
      <c r="HEI48" s="2"/>
      <c r="HEJ48" s="2"/>
      <c r="HEK48" s="2"/>
      <c r="HEL48" s="2"/>
      <c r="HEM48" s="2"/>
      <c r="HEN48" s="2"/>
      <c r="HEO48" s="2"/>
      <c r="HEP48" s="2"/>
      <c r="HEQ48" s="2"/>
      <c r="HER48" s="2"/>
      <c r="HES48" s="2"/>
      <c r="HET48" s="2"/>
      <c r="HEU48" s="2"/>
      <c r="HEV48" s="2"/>
      <c r="HEW48" s="2"/>
      <c r="HEX48" s="2"/>
      <c r="HEY48" s="2"/>
      <c r="HEZ48" s="2"/>
      <c r="HFA48" s="2"/>
      <c r="HFB48" s="2"/>
      <c r="HFC48" s="2"/>
      <c r="HFD48" s="2"/>
      <c r="HFE48" s="2"/>
      <c r="HFF48" s="2"/>
      <c r="HFG48" s="2"/>
      <c r="HFH48" s="2"/>
      <c r="HFI48" s="2"/>
      <c r="HFJ48" s="2"/>
      <c r="HFK48" s="2"/>
      <c r="HFL48" s="2"/>
      <c r="HFM48" s="2"/>
      <c r="HFN48" s="2"/>
      <c r="HFO48" s="2"/>
      <c r="HFP48" s="2"/>
      <c r="HFQ48" s="2"/>
      <c r="HFR48" s="2"/>
      <c r="HFS48" s="2"/>
      <c r="HFT48" s="2"/>
      <c r="HFU48" s="2"/>
      <c r="HFV48" s="2"/>
      <c r="HFW48" s="2"/>
      <c r="HFX48" s="2"/>
      <c r="HFY48" s="2"/>
      <c r="HFZ48" s="2"/>
      <c r="HGA48" s="2"/>
      <c r="HGB48" s="2"/>
      <c r="HGC48" s="2"/>
      <c r="HGD48" s="2"/>
      <c r="HGE48" s="2"/>
      <c r="HGF48" s="2"/>
      <c r="HGG48" s="2"/>
      <c r="HGH48" s="2"/>
      <c r="HGI48" s="2"/>
      <c r="HGJ48" s="2"/>
      <c r="HGK48" s="2"/>
      <c r="HGL48" s="2"/>
      <c r="HGM48" s="2"/>
      <c r="HGN48" s="2"/>
      <c r="HGO48" s="2"/>
      <c r="HGP48" s="2"/>
      <c r="HGQ48" s="2"/>
      <c r="HGR48" s="2"/>
      <c r="HGS48" s="2"/>
      <c r="HGT48" s="2"/>
      <c r="HGU48" s="2"/>
      <c r="HGV48" s="2"/>
      <c r="HGW48" s="2"/>
      <c r="HGX48" s="2"/>
      <c r="HGY48" s="2"/>
      <c r="HGZ48" s="2"/>
      <c r="HHA48" s="2"/>
      <c r="HHB48" s="2"/>
      <c r="HHC48" s="2"/>
      <c r="HHD48" s="2"/>
      <c r="HHE48" s="2"/>
      <c r="HHF48" s="2"/>
      <c r="HHG48" s="2"/>
      <c r="HHH48" s="2"/>
      <c r="HHI48" s="2"/>
      <c r="HHJ48" s="2"/>
      <c r="HHK48" s="2"/>
      <c r="HHL48" s="2"/>
      <c r="HHM48" s="2"/>
      <c r="HHN48" s="2"/>
      <c r="HHO48" s="2"/>
      <c r="HHP48" s="2"/>
      <c r="HHQ48" s="2"/>
      <c r="HHR48" s="2"/>
      <c r="HHS48" s="2"/>
      <c r="HHT48" s="2"/>
      <c r="HHU48" s="2"/>
      <c r="HHV48" s="2"/>
      <c r="HHW48" s="2"/>
      <c r="HHX48" s="2"/>
      <c r="HHY48" s="2"/>
      <c r="HHZ48" s="2"/>
      <c r="HIA48" s="2"/>
      <c r="HIB48" s="2"/>
      <c r="HIC48" s="2"/>
      <c r="HID48" s="2"/>
      <c r="HIE48" s="2"/>
      <c r="HIF48" s="2"/>
      <c r="HIG48" s="2"/>
      <c r="HIH48" s="2"/>
      <c r="HII48" s="2"/>
      <c r="HIJ48" s="2"/>
      <c r="HIK48" s="2"/>
      <c r="HIL48" s="2"/>
      <c r="HIM48" s="2"/>
      <c r="HIN48" s="2"/>
      <c r="HIO48" s="2"/>
      <c r="HIP48" s="2"/>
      <c r="HIQ48" s="2"/>
      <c r="HIR48" s="2"/>
      <c r="HIS48" s="2"/>
      <c r="HIT48" s="2"/>
      <c r="HIU48" s="2"/>
      <c r="HIV48" s="2"/>
      <c r="HIW48" s="2"/>
      <c r="HIX48" s="2"/>
      <c r="HIY48" s="2"/>
      <c r="HIZ48" s="2"/>
      <c r="HJA48" s="2"/>
      <c r="HJB48" s="2"/>
      <c r="HJC48" s="2"/>
      <c r="HJD48" s="2"/>
      <c r="HJE48" s="2"/>
      <c r="HJF48" s="2"/>
      <c r="HJG48" s="2"/>
      <c r="HJH48" s="2"/>
      <c r="HJI48" s="2"/>
      <c r="HJJ48" s="2"/>
      <c r="HJK48" s="2"/>
      <c r="HJL48" s="2"/>
      <c r="HJM48" s="2"/>
      <c r="HJN48" s="2"/>
      <c r="HJO48" s="2"/>
      <c r="HJP48" s="2"/>
      <c r="HJQ48" s="2"/>
      <c r="HJR48" s="2"/>
      <c r="HJS48" s="2"/>
      <c r="HJT48" s="2"/>
      <c r="HJU48" s="2"/>
      <c r="HJV48" s="2"/>
      <c r="HJW48" s="2"/>
      <c r="HJX48" s="2"/>
      <c r="HJY48" s="2"/>
      <c r="HJZ48" s="2"/>
      <c r="HKA48" s="2"/>
      <c r="HKB48" s="2"/>
      <c r="HKC48" s="2"/>
      <c r="HKD48" s="2"/>
      <c r="HKE48" s="2"/>
      <c r="HKF48" s="2"/>
      <c r="HKG48" s="2"/>
      <c r="HKH48" s="2"/>
      <c r="HKI48" s="2"/>
      <c r="HKJ48" s="2"/>
      <c r="HKK48" s="2"/>
      <c r="HKL48" s="2"/>
      <c r="HKM48" s="2"/>
      <c r="HKN48" s="2"/>
      <c r="HKO48" s="2"/>
      <c r="HKP48" s="2"/>
      <c r="HKQ48" s="2"/>
      <c r="HKR48" s="2"/>
      <c r="HKS48" s="2"/>
      <c r="HKT48" s="2"/>
      <c r="HKU48" s="2"/>
      <c r="HKV48" s="2"/>
      <c r="HKW48" s="2"/>
      <c r="HKX48" s="2"/>
      <c r="HKY48" s="2"/>
      <c r="HKZ48" s="2"/>
      <c r="HLA48" s="2"/>
      <c r="HLB48" s="2"/>
      <c r="HLC48" s="2"/>
      <c r="HLD48" s="2"/>
      <c r="HLE48" s="2"/>
      <c r="HLF48" s="2"/>
      <c r="HLG48" s="2"/>
      <c r="HLH48" s="2"/>
      <c r="HLI48" s="2"/>
      <c r="HLJ48" s="2"/>
      <c r="HLK48" s="2"/>
      <c r="HLL48" s="2"/>
      <c r="HLM48" s="2"/>
      <c r="HLN48" s="2"/>
      <c r="HLO48" s="2"/>
      <c r="HLP48" s="2"/>
      <c r="HLQ48" s="2"/>
      <c r="HLR48" s="2"/>
      <c r="HLS48" s="2"/>
      <c r="HLT48" s="2"/>
      <c r="HLU48" s="2"/>
      <c r="HLV48" s="2"/>
      <c r="HLW48" s="2"/>
      <c r="HLX48" s="2"/>
      <c r="HLY48" s="2"/>
      <c r="HLZ48" s="2"/>
      <c r="HMA48" s="2"/>
      <c r="HMB48" s="2"/>
      <c r="HMC48" s="2"/>
      <c r="HMD48" s="2"/>
      <c r="HME48" s="2"/>
      <c r="HMF48" s="2"/>
      <c r="HMG48" s="2"/>
      <c r="HMH48" s="2"/>
      <c r="HMI48" s="2"/>
      <c r="HMJ48" s="2"/>
      <c r="HMK48" s="2"/>
      <c r="HML48" s="2"/>
      <c r="HMM48" s="2"/>
      <c r="HMN48" s="2"/>
      <c r="HMO48" s="2"/>
      <c r="HMP48" s="2"/>
      <c r="HMQ48" s="2"/>
      <c r="HMR48" s="2"/>
      <c r="HMS48" s="2"/>
      <c r="HMT48" s="2"/>
      <c r="HMU48" s="2"/>
      <c r="HMV48" s="2"/>
      <c r="HMW48" s="2"/>
      <c r="HMX48" s="2"/>
      <c r="HMY48" s="2"/>
      <c r="HMZ48" s="2"/>
      <c r="HNA48" s="2"/>
      <c r="HNB48" s="2"/>
      <c r="HNC48" s="2"/>
      <c r="HND48" s="2"/>
      <c r="HNE48" s="2"/>
      <c r="HNF48" s="2"/>
      <c r="HNG48" s="2"/>
      <c r="HNH48" s="2"/>
      <c r="HNI48" s="2"/>
      <c r="HNJ48" s="2"/>
      <c r="HNK48" s="2"/>
      <c r="HNL48" s="2"/>
      <c r="HNM48" s="2"/>
      <c r="HNN48" s="2"/>
      <c r="HNO48" s="2"/>
      <c r="HNP48" s="2"/>
      <c r="HNQ48" s="2"/>
      <c r="HNR48" s="2"/>
      <c r="HNS48" s="2"/>
      <c r="HNT48" s="2"/>
      <c r="HNU48" s="2"/>
      <c r="HNV48" s="2"/>
      <c r="HNW48" s="2"/>
      <c r="HNX48" s="2"/>
      <c r="HNY48" s="2"/>
      <c r="HNZ48" s="2"/>
      <c r="HOA48" s="2"/>
      <c r="HOB48" s="2"/>
      <c r="HOC48" s="2"/>
      <c r="HOD48" s="2"/>
      <c r="HOE48" s="2"/>
      <c r="HOF48" s="2"/>
      <c r="HOG48" s="2"/>
      <c r="HOH48" s="2"/>
      <c r="HOI48" s="2"/>
      <c r="HOJ48" s="2"/>
      <c r="HOK48" s="2"/>
      <c r="HOL48" s="2"/>
      <c r="HOM48" s="2"/>
      <c r="HON48" s="2"/>
      <c r="HOO48" s="2"/>
      <c r="HOP48" s="2"/>
      <c r="HOQ48" s="2"/>
      <c r="HOR48" s="2"/>
      <c r="HOS48" s="2"/>
      <c r="HOT48" s="2"/>
      <c r="HOU48" s="2"/>
      <c r="HOV48" s="2"/>
      <c r="HOW48" s="2"/>
      <c r="HOX48" s="2"/>
      <c r="HOY48" s="2"/>
      <c r="HOZ48" s="2"/>
      <c r="HPA48" s="2"/>
      <c r="HPB48" s="2"/>
      <c r="HPC48" s="2"/>
      <c r="HPD48" s="2"/>
      <c r="HPE48" s="2"/>
      <c r="HPF48" s="2"/>
      <c r="HPG48" s="2"/>
      <c r="HPH48" s="2"/>
      <c r="HPI48" s="2"/>
      <c r="HPJ48" s="2"/>
      <c r="HPK48" s="2"/>
      <c r="HPL48" s="2"/>
      <c r="HPM48" s="2"/>
      <c r="HPN48" s="2"/>
      <c r="HPO48" s="2"/>
      <c r="HPP48" s="2"/>
      <c r="HPQ48" s="2"/>
      <c r="HPR48" s="2"/>
      <c r="HPS48" s="2"/>
      <c r="HPT48" s="2"/>
      <c r="HPU48" s="2"/>
      <c r="HPV48" s="2"/>
      <c r="HPW48" s="2"/>
      <c r="HPX48" s="2"/>
      <c r="HPY48" s="2"/>
      <c r="HPZ48" s="2"/>
      <c r="HQA48" s="2"/>
      <c r="HQB48" s="2"/>
      <c r="HQC48" s="2"/>
      <c r="HQD48" s="2"/>
      <c r="HQE48" s="2"/>
      <c r="HQF48" s="2"/>
      <c r="HQG48" s="2"/>
      <c r="HQH48" s="2"/>
      <c r="HQI48" s="2"/>
      <c r="HQJ48" s="2"/>
      <c r="HQK48" s="2"/>
      <c r="HQL48" s="2"/>
      <c r="HQM48" s="2"/>
      <c r="HQN48" s="2"/>
      <c r="HQO48" s="2"/>
      <c r="HQP48" s="2"/>
      <c r="HQQ48" s="2"/>
      <c r="HQR48" s="2"/>
      <c r="HQS48" s="2"/>
      <c r="HQT48" s="2"/>
      <c r="HQU48" s="2"/>
      <c r="HQV48" s="2"/>
      <c r="HQW48" s="2"/>
      <c r="HQX48" s="2"/>
      <c r="HQY48" s="2"/>
      <c r="HQZ48" s="2"/>
      <c r="HRA48" s="2"/>
      <c r="HRB48" s="2"/>
      <c r="HRC48" s="2"/>
      <c r="HRD48" s="2"/>
      <c r="HRE48" s="2"/>
      <c r="HRF48" s="2"/>
      <c r="HRG48" s="2"/>
      <c r="HRH48" s="2"/>
      <c r="HRI48" s="2"/>
      <c r="HRJ48" s="2"/>
      <c r="HRK48" s="2"/>
      <c r="HRL48" s="2"/>
      <c r="HRM48" s="2"/>
      <c r="HRN48" s="2"/>
      <c r="HRO48" s="2"/>
      <c r="HRP48" s="2"/>
      <c r="HRQ48" s="2"/>
      <c r="HRR48" s="2"/>
      <c r="HRS48" s="2"/>
      <c r="HRT48" s="2"/>
      <c r="HRU48" s="2"/>
      <c r="HRV48" s="2"/>
      <c r="HRW48" s="2"/>
      <c r="HRX48" s="2"/>
      <c r="HRY48" s="2"/>
      <c r="HRZ48" s="2"/>
      <c r="HSA48" s="2"/>
      <c r="HSB48" s="2"/>
      <c r="HSC48" s="2"/>
      <c r="HSD48" s="2"/>
      <c r="HSE48" s="2"/>
      <c r="HSF48" s="2"/>
      <c r="HSG48" s="2"/>
      <c r="HSH48" s="2"/>
      <c r="HSI48" s="2"/>
      <c r="HSJ48" s="2"/>
      <c r="HSK48" s="2"/>
      <c r="HSL48" s="2"/>
      <c r="HSM48" s="2"/>
      <c r="HSN48" s="2"/>
      <c r="HSO48" s="2"/>
      <c r="HSP48" s="2"/>
      <c r="HSQ48" s="2"/>
      <c r="HSR48" s="2"/>
      <c r="HSS48" s="2"/>
      <c r="HST48" s="2"/>
      <c r="HSU48" s="2"/>
      <c r="HSV48" s="2"/>
      <c r="HSW48" s="2"/>
      <c r="HSX48" s="2"/>
      <c r="HSY48" s="2"/>
      <c r="HSZ48" s="2"/>
      <c r="HTA48" s="2"/>
      <c r="HTB48" s="2"/>
      <c r="HTC48" s="2"/>
      <c r="HTD48" s="2"/>
      <c r="HTE48" s="2"/>
      <c r="HTF48" s="2"/>
      <c r="HTG48" s="2"/>
      <c r="HTH48" s="2"/>
      <c r="HTI48" s="2"/>
      <c r="HTJ48" s="2"/>
      <c r="HTK48" s="2"/>
      <c r="HTL48" s="2"/>
      <c r="HTM48" s="2"/>
      <c r="HTN48" s="2"/>
      <c r="HTO48" s="2"/>
      <c r="HTP48" s="2"/>
      <c r="HTQ48" s="2"/>
      <c r="HTR48" s="2"/>
      <c r="HTS48" s="2"/>
      <c r="HTT48" s="2"/>
      <c r="HTU48" s="2"/>
      <c r="HTV48" s="2"/>
      <c r="HTW48" s="2"/>
      <c r="HTX48" s="2"/>
      <c r="HTY48" s="2"/>
      <c r="HTZ48" s="2"/>
      <c r="HUA48" s="2"/>
      <c r="HUB48" s="2"/>
      <c r="HUC48" s="2"/>
      <c r="HUD48" s="2"/>
      <c r="HUE48" s="2"/>
      <c r="HUF48" s="2"/>
      <c r="HUG48" s="2"/>
      <c r="HUH48" s="2"/>
      <c r="HUI48" s="2"/>
      <c r="HUJ48" s="2"/>
      <c r="HUK48" s="2"/>
      <c r="HUL48" s="2"/>
      <c r="HUM48" s="2"/>
      <c r="HUN48" s="2"/>
      <c r="HUO48" s="2"/>
      <c r="HUP48" s="2"/>
      <c r="HUQ48" s="2"/>
      <c r="HUR48" s="2"/>
      <c r="HUS48" s="2"/>
      <c r="HUT48" s="2"/>
      <c r="HUU48" s="2"/>
      <c r="HUV48" s="2"/>
      <c r="HUW48" s="2"/>
      <c r="HUX48" s="2"/>
      <c r="HUY48" s="2"/>
      <c r="HUZ48" s="2"/>
      <c r="HVA48" s="2"/>
      <c r="HVB48" s="2"/>
      <c r="HVC48" s="2"/>
      <c r="HVD48" s="2"/>
      <c r="HVE48" s="2"/>
      <c r="HVF48" s="2"/>
      <c r="HVG48" s="2"/>
      <c r="HVH48" s="2"/>
      <c r="HVI48" s="2"/>
      <c r="HVJ48" s="2"/>
      <c r="HVK48" s="2"/>
      <c r="HVL48" s="2"/>
      <c r="HVM48" s="2"/>
      <c r="HVN48" s="2"/>
      <c r="HVO48" s="2"/>
      <c r="HVP48" s="2"/>
      <c r="HVQ48" s="2"/>
      <c r="HVR48" s="2"/>
      <c r="HVS48" s="2"/>
      <c r="HVT48" s="2"/>
      <c r="HVU48" s="2"/>
      <c r="HVV48" s="2"/>
      <c r="HVW48" s="2"/>
      <c r="HVX48" s="2"/>
      <c r="HVY48" s="2"/>
      <c r="HVZ48" s="2"/>
      <c r="HWA48" s="2"/>
      <c r="HWB48" s="2"/>
      <c r="HWC48" s="2"/>
      <c r="HWD48" s="2"/>
      <c r="HWE48" s="2"/>
      <c r="HWF48" s="2"/>
      <c r="HWG48" s="2"/>
      <c r="HWH48" s="2"/>
      <c r="HWI48" s="2"/>
      <c r="HWJ48" s="2"/>
      <c r="HWK48" s="2"/>
      <c r="HWL48" s="2"/>
      <c r="HWM48" s="2"/>
      <c r="HWN48" s="2"/>
      <c r="HWO48" s="2"/>
      <c r="HWP48" s="2"/>
      <c r="HWQ48" s="2"/>
      <c r="HWR48" s="2"/>
      <c r="HWS48" s="2"/>
      <c r="HWT48" s="2"/>
      <c r="HWU48" s="2"/>
      <c r="HWV48" s="2"/>
      <c r="HWW48" s="2"/>
      <c r="HWX48" s="2"/>
      <c r="HWY48" s="2"/>
      <c r="HWZ48" s="2"/>
      <c r="HXA48" s="2"/>
      <c r="HXB48" s="2"/>
      <c r="HXC48" s="2"/>
      <c r="HXD48" s="2"/>
      <c r="HXE48" s="2"/>
      <c r="HXF48" s="2"/>
      <c r="HXG48" s="2"/>
      <c r="HXH48" s="2"/>
      <c r="HXI48" s="2"/>
      <c r="HXJ48" s="2"/>
      <c r="HXK48" s="2"/>
      <c r="HXL48" s="2"/>
      <c r="HXM48" s="2"/>
      <c r="HXN48" s="2"/>
      <c r="HXO48" s="2"/>
      <c r="HXP48" s="2"/>
      <c r="HXQ48" s="2"/>
      <c r="HXR48" s="2"/>
      <c r="HXS48" s="2"/>
      <c r="HXT48" s="2"/>
      <c r="HXU48" s="2"/>
      <c r="HXV48" s="2"/>
      <c r="HXW48" s="2"/>
      <c r="HXX48" s="2"/>
      <c r="HXY48" s="2"/>
      <c r="HXZ48" s="2"/>
      <c r="HYA48" s="2"/>
      <c r="HYB48" s="2"/>
      <c r="HYC48" s="2"/>
      <c r="HYD48" s="2"/>
      <c r="HYE48" s="2"/>
      <c r="HYF48" s="2"/>
      <c r="HYG48" s="2"/>
      <c r="HYH48" s="2"/>
      <c r="HYI48" s="2"/>
      <c r="HYJ48" s="2"/>
      <c r="HYK48" s="2"/>
      <c r="HYL48" s="2"/>
      <c r="HYM48" s="2"/>
      <c r="HYN48" s="2"/>
      <c r="HYO48" s="2"/>
      <c r="HYP48" s="2"/>
      <c r="HYQ48" s="2"/>
      <c r="HYR48" s="2"/>
      <c r="HYS48" s="2"/>
      <c r="HYT48" s="2"/>
      <c r="HYU48" s="2"/>
      <c r="HYV48" s="2"/>
      <c r="HYW48" s="2"/>
      <c r="HYX48" s="2"/>
      <c r="HYY48" s="2"/>
      <c r="HYZ48" s="2"/>
      <c r="HZA48" s="2"/>
      <c r="HZB48" s="2"/>
      <c r="HZC48" s="2"/>
      <c r="HZD48" s="2"/>
      <c r="HZE48" s="2"/>
      <c r="HZF48" s="2"/>
      <c r="HZG48" s="2"/>
      <c r="HZH48" s="2"/>
      <c r="HZI48" s="2"/>
      <c r="HZJ48" s="2"/>
      <c r="HZK48" s="2"/>
      <c r="HZL48" s="2"/>
      <c r="HZM48" s="2"/>
      <c r="HZN48" s="2"/>
      <c r="HZO48" s="2"/>
      <c r="HZP48" s="2"/>
      <c r="HZQ48" s="2"/>
      <c r="HZR48" s="2"/>
      <c r="HZS48" s="2"/>
      <c r="HZT48" s="2"/>
      <c r="HZU48" s="2"/>
      <c r="HZV48" s="2"/>
      <c r="HZW48" s="2"/>
      <c r="HZX48" s="2"/>
      <c r="HZY48" s="2"/>
      <c r="HZZ48" s="2"/>
      <c r="IAA48" s="2"/>
      <c r="IAB48" s="2"/>
      <c r="IAC48" s="2"/>
      <c r="IAD48" s="2"/>
      <c r="IAE48" s="2"/>
      <c r="IAF48" s="2"/>
      <c r="IAG48" s="2"/>
      <c r="IAH48" s="2"/>
      <c r="IAI48" s="2"/>
      <c r="IAJ48" s="2"/>
      <c r="IAK48" s="2"/>
      <c r="IAL48" s="2"/>
      <c r="IAM48" s="2"/>
      <c r="IAN48" s="2"/>
      <c r="IAO48" s="2"/>
      <c r="IAP48" s="2"/>
      <c r="IAQ48" s="2"/>
      <c r="IAR48" s="2"/>
      <c r="IAS48" s="2"/>
      <c r="IAT48" s="2"/>
      <c r="IAU48" s="2"/>
      <c r="IAV48" s="2"/>
      <c r="IAW48" s="2"/>
      <c r="IAX48" s="2"/>
      <c r="IAY48" s="2"/>
      <c r="IAZ48" s="2"/>
      <c r="IBA48" s="2"/>
      <c r="IBB48" s="2"/>
      <c r="IBC48" s="2"/>
      <c r="IBD48" s="2"/>
      <c r="IBE48" s="2"/>
      <c r="IBF48" s="2"/>
      <c r="IBG48" s="2"/>
      <c r="IBH48" s="2"/>
      <c r="IBI48" s="2"/>
      <c r="IBJ48" s="2"/>
      <c r="IBK48" s="2"/>
      <c r="IBL48" s="2"/>
      <c r="IBM48" s="2"/>
      <c r="IBN48" s="2"/>
      <c r="IBO48" s="2"/>
      <c r="IBP48" s="2"/>
      <c r="IBQ48" s="2"/>
      <c r="IBR48" s="2"/>
      <c r="IBS48" s="2"/>
      <c r="IBT48" s="2"/>
      <c r="IBU48" s="2"/>
      <c r="IBV48" s="2"/>
      <c r="IBW48" s="2"/>
      <c r="IBX48" s="2"/>
      <c r="IBY48" s="2"/>
      <c r="IBZ48" s="2"/>
      <c r="ICA48" s="2"/>
      <c r="ICB48" s="2"/>
      <c r="ICC48" s="2"/>
      <c r="ICD48" s="2"/>
      <c r="ICE48" s="2"/>
      <c r="ICF48" s="2"/>
      <c r="ICG48" s="2"/>
      <c r="ICH48" s="2"/>
      <c r="ICI48" s="2"/>
      <c r="ICJ48" s="2"/>
      <c r="ICK48" s="2"/>
      <c r="ICL48" s="2"/>
      <c r="ICM48" s="2"/>
      <c r="ICN48" s="2"/>
      <c r="ICO48" s="2"/>
      <c r="ICP48" s="2"/>
      <c r="ICQ48" s="2"/>
      <c r="ICR48" s="2"/>
      <c r="ICS48" s="2"/>
      <c r="ICT48" s="2"/>
      <c r="ICU48" s="2"/>
      <c r="ICV48" s="2"/>
      <c r="ICW48" s="2"/>
      <c r="ICX48" s="2"/>
      <c r="ICY48" s="2"/>
      <c r="ICZ48" s="2"/>
      <c r="IDA48" s="2"/>
      <c r="IDB48" s="2"/>
      <c r="IDC48" s="2"/>
      <c r="IDD48" s="2"/>
      <c r="IDE48" s="2"/>
      <c r="IDF48" s="2"/>
      <c r="IDG48" s="2"/>
      <c r="IDH48" s="2"/>
      <c r="IDI48" s="2"/>
      <c r="IDJ48" s="2"/>
      <c r="IDK48" s="2"/>
      <c r="IDL48" s="2"/>
      <c r="IDM48" s="2"/>
      <c r="IDN48" s="2"/>
      <c r="IDO48" s="2"/>
      <c r="IDP48" s="2"/>
      <c r="IDQ48" s="2"/>
      <c r="IDR48" s="2"/>
      <c r="IDS48" s="2"/>
      <c r="IDT48" s="2"/>
      <c r="IDU48" s="2"/>
      <c r="IDV48" s="2"/>
      <c r="IDW48" s="2"/>
      <c r="IDX48" s="2"/>
      <c r="IDY48" s="2"/>
      <c r="IDZ48" s="2"/>
      <c r="IEA48" s="2"/>
      <c r="IEB48" s="2"/>
      <c r="IEC48" s="2"/>
      <c r="IED48" s="2"/>
      <c r="IEE48" s="2"/>
      <c r="IEF48" s="2"/>
      <c r="IEG48" s="2"/>
      <c r="IEH48" s="2"/>
      <c r="IEI48" s="2"/>
      <c r="IEJ48" s="2"/>
      <c r="IEK48" s="2"/>
      <c r="IEL48" s="2"/>
      <c r="IEM48" s="2"/>
      <c r="IEN48" s="2"/>
      <c r="IEO48" s="2"/>
      <c r="IEP48" s="2"/>
      <c r="IEQ48" s="2"/>
      <c r="IER48" s="2"/>
      <c r="IES48" s="2"/>
      <c r="IET48" s="2"/>
      <c r="IEU48" s="2"/>
      <c r="IEV48" s="2"/>
      <c r="IEW48" s="2"/>
      <c r="IEX48" s="2"/>
      <c r="IEY48" s="2"/>
      <c r="IEZ48" s="2"/>
      <c r="IFA48" s="2"/>
      <c r="IFB48" s="2"/>
      <c r="IFC48" s="2"/>
      <c r="IFD48" s="2"/>
      <c r="IFE48" s="2"/>
      <c r="IFF48" s="2"/>
      <c r="IFG48" s="2"/>
      <c r="IFH48" s="2"/>
      <c r="IFI48" s="2"/>
      <c r="IFJ48" s="2"/>
      <c r="IFK48" s="2"/>
      <c r="IFL48" s="2"/>
      <c r="IFM48" s="2"/>
      <c r="IFN48" s="2"/>
      <c r="IFO48" s="2"/>
      <c r="IFP48" s="2"/>
      <c r="IFQ48" s="2"/>
      <c r="IFR48" s="2"/>
      <c r="IFS48" s="2"/>
      <c r="IFT48" s="2"/>
      <c r="IFU48" s="2"/>
      <c r="IFV48" s="2"/>
      <c r="IFW48" s="2"/>
      <c r="IFX48" s="2"/>
      <c r="IFY48" s="2"/>
      <c r="IFZ48" s="2"/>
      <c r="IGA48" s="2"/>
      <c r="IGB48" s="2"/>
      <c r="IGC48" s="2"/>
      <c r="IGD48" s="2"/>
      <c r="IGE48" s="2"/>
      <c r="IGF48" s="2"/>
      <c r="IGG48" s="2"/>
      <c r="IGH48" s="2"/>
      <c r="IGI48" s="2"/>
      <c r="IGJ48" s="2"/>
      <c r="IGK48" s="2"/>
      <c r="IGL48" s="2"/>
      <c r="IGM48" s="2"/>
      <c r="IGN48" s="2"/>
      <c r="IGO48" s="2"/>
      <c r="IGP48" s="2"/>
      <c r="IGQ48" s="2"/>
      <c r="IGR48" s="2"/>
      <c r="IGS48" s="2"/>
      <c r="IGT48" s="2"/>
      <c r="IGU48" s="2"/>
      <c r="IGV48" s="2"/>
      <c r="IGW48" s="2"/>
      <c r="IGX48" s="2"/>
      <c r="IGY48" s="2"/>
      <c r="IGZ48" s="2"/>
      <c r="IHA48" s="2"/>
      <c r="IHB48" s="2"/>
      <c r="IHC48" s="2"/>
      <c r="IHD48" s="2"/>
      <c r="IHE48" s="2"/>
      <c r="IHF48" s="2"/>
      <c r="IHG48" s="2"/>
      <c r="IHH48" s="2"/>
      <c r="IHI48" s="2"/>
      <c r="IHJ48" s="2"/>
      <c r="IHK48" s="2"/>
      <c r="IHL48" s="2"/>
      <c r="IHM48" s="2"/>
      <c r="IHN48" s="2"/>
      <c r="IHO48" s="2"/>
      <c r="IHP48" s="2"/>
      <c r="IHQ48" s="2"/>
      <c r="IHR48" s="2"/>
      <c r="IHS48" s="2"/>
      <c r="IHT48" s="2"/>
      <c r="IHU48" s="2"/>
      <c r="IHV48" s="2"/>
      <c r="IHW48" s="2"/>
      <c r="IHX48" s="2"/>
      <c r="IHY48" s="2"/>
      <c r="IHZ48" s="2"/>
      <c r="IIA48" s="2"/>
      <c r="IIB48" s="2"/>
      <c r="IIC48" s="2"/>
      <c r="IID48" s="2"/>
      <c r="IIE48" s="2"/>
      <c r="IIF48" s="2"/>
      <c r="IIG48" s="2"/>
      <c r="IIH48" s="2"/>
      <c r="III48" s="2"/>
      <c r="IIJ48" s="2"/>
      <c r="IIK48" s="2"/>
      <c r="IIL48" s="2"/>
      <c r="IIM48" s="2"/>
      <c r="IIN48" s="2"/>
      <c r="IIO48" s="2"/>
      <c r="IIP48" s="2"/>
      <c r="IIQ48" s="2"/>
      <c r="IIR48" s="2"/>
      <c r="IIS48" s="2"/>
      <c r="IIT48" s="2"/>
      <c r="IIU48" s="2"/>
      <c r="IIV48" s="2"/>
      <c r="IIW48" s="2"/>
      <c r="IIX48" s="2"/>
      <c r="IIY48" s="2"/>
      <c r="IIZ48" s="2"/>
      <c r="IJA48" s="2"/>
      <c r="IJB48" s="2"/>
      <c r="IJC48" s="2"/>
      <c r="IJD48" s="2"/>
      <c r="IJE48" s="2"/>
      <c r="IJF48" s="2"/>
      <c r="IJG48" s="2"/>
      <c r="IJH48" s="2"/>
      <c r="IJI48" s="2"/>
      <c r="IJJ48" s="2"/>
      <c r="IJK48" s="2"/>
      <c r="IJL48" s="2"/>
      <c r="IJM48" s="2"/>
      <c r="IJN48" s="2"/>
      <c r="IJO48" s="2"/>
      <c r="IJP48" s="2"/>
      <c r="IJQ48" s="2"/>
      <c r="IJR48" s="2"/>
      <c r="IJS48" s="2"/>
      <c r="IJT48" s="2"/>
      <c r="IJU48" s="2"/>
      <c r="IJV48" s="2"/>
      <c r="IJW48" s="2"/>
      <c r="IJX48" s="2"/>
      <c r="IJY48" s="2"/>
      <c r="IJZ48" s="2"/>
      <c r="IKA48" s="2"/>
      <c r="IKB48" s="2"/>
      <c r="IKC48" s="2"/>
      <c r="IKD48" s="2"/>
      <c r="IKE48" s="2"/>
      <c r="IKF48" s="2"/>
      <c r="IKG48" s="2"/>
      <c r="IKH48" s="2"/>
      <c r="IKI48" s="2"/>
      <c r="IKJ48" s="2"/>
      <c r="IKK48" s="2"/>
      <c r="IKL48" s="2"/>
      <c r="IKM48" s="2"/>
      <c r="IKN48" s="2"/>
      <c r="IKO48" s="2"/>
      <c r="IKP48" s="2"/>
      <c r="IKQ48" s="2"/>
      <c r="IKR48" s="2"/>
      <c r="IKS48" s="2"/>
      <c r="IKT48" s="2"/>
      <c r="IKU48" s="2"/>
      <c r="IKV48" s="2"/>
      <c r="IKW48" s="2"/>
      <c r="IKX48" s="2"/>
      <c r="IKY48" s="2"/>
      <c r="IKZ48" s="2"/>
      <c r="ILA48" s="2"/>
      <c r="ILB48" s="2"/>
      <c r="ILC48" s="2"/>
      <c r="ILD48" s="2"/>
      <c r="ILE48" s="2"/>
      <c r="ILF48" s="2"/>
      <c r="ILG48" s="2"/>
      <c r="ILH48" s="2"/>
      <c r="ILI48" s="2"/>
      <c r="ILJ48" s="2"/>
      <c r="ILK48" s="2"/>
      <c r="ILL48" s="2"/>
      <c r="ILM48" s="2"/>
      <c r="ILN48" s="2"/>
      <c r="ILO48" s="2"/>
      <c r="ILP48" s="2"/>
      <c r="ILQ48" s="2"/>
      <c r="ILR48" s="2"/>
      <c r="ILS48" s="2"/>
      <c r="ILT48" s="2"/>
      <c r="ILU48" s="2"/>
      <c r="ILV48" s="2"/>
      <c r="ILW48" s="2"/>
      <c r="ILX48" s="2"/>
      <c r="ILY48" s="2"/>
      <c r="ILZ48" s="2"/>
      <c r="IMA48" s="2"/>
      <c r="IMB48" s="2"/>
      <c r="IMC48" s="2"/>
      <c r="IMD48" s="2"/>
      <c r="IME48" s="2"/>
      <c r="IMF48" s="2"/>
      <c r="IMG48" s="2"/>
      <c r="IMH48" s="2"/>
      <c r="IMI48" s="2"/>
      <c r="IMJ48" s="2"/>
      <c r="IMK48" s="2"/>
      <c r="IML48" s="2"/>
      <c r="IMM48" s="2"/>
      <c r="IMN48" s="2"/>
      <c r="IMO48" s="2"/>
      <c r="IMP48" s="2"/>
      <c r="IMQ48" s="2"/>
      <c r="IMR48" s="2"/>
      <c r="IMS48" s="2"/>
      <c r="IMT48" s="2"/>
      <c r="IMU48" s="2"/>
      <c r="IMV48" s="2"/>
      <c r="IMW48" s="2"/>
      <c r="IMX48" s="2"/>
      <c r="IMY48" s="2"/>
      <c r="IMZ48" s="2"/>
      <c r="INA48" s="2"/>
      <c r="INB48" s="2"/>
      <c r="INC48" s="2"/>
      <c r="IND48" s="2"/>
      <c r="INE48" s="2"/>
      <c r="INF48" s="2"/>
      <c r="ING48" s="2"/>
      <c r="INH48" s="2"/>
      <c r="INI48" s="2"/>
      <c r="INJ48" s="2"/>
      <c r="INK48" s="2"/>
      <c r="INL48" s="2"/>
      <c r="INM48" s="2"/>
      <c r="INN48" s="2"/>
      <c r="INO48" s="2"/>
      <c r="INP48" s="2"/>
      <c r="INQ48" s="2"/>
      <c r="INR48" s="2"/>
      <c r="INS48" s="2"/>
      <c r="INT48" s="2"/>
      <c r="INU48" s="2"/>
      <c r="INV48" s="2"/>
      <c r="INW48" s="2"/>
      <c r="INX48" s="2"/>
      <c r="INY48" s="2"/>
      <c r="INZ48" s="2"/>
      <c r="IOA48" s="2"/>
      <c r="IOB48" s="2"/>
      <c r="IOC48" s="2"/>
      <c r="IOD48" s="2"/>
      <c r="IOE48" s="2"/>
      <c r="IOF48" s="2"/>
      <c r="IOG48" s="2"/>
      <c r="IOH48" s="2"/>
      <c r="IOI48" s="2"/>
      <c r="IOJ48" s="2"/>
      <c r="IOK48" s="2"/>
      <c r="IOL48" s="2"/>
      <c r="IOM48" s="2"/>
      <c r="ION48" s="2"/>
      <c r="IOO48" s="2"/>
      <c r="IOP48" s="2"/>
      <c r="IOQ48" s="2"/>
      <c r="IOR48" s="2"/>
      <c r="IOS48" s="2"/>
      <c r="IOT48" s="2"/>
      <c r="IOU48" s="2"/>
      <c r="IOV48" s="2"/>
      <c r="IOW48" s="2"/>
      <c r="IOX48" s="2"/>
      <c r="IOY48" s="2"/>
      <c r="IOZ48" s="2"/>
      <c r="IPA48" s="2"/>
      <c r="IPB48" s="2"/>
      <c r="IPC48" s="2"/>
      <c r="IPD48" s="2"/>
      <c r="IPE48" s="2"/>
      <c r="IPF48" s="2"/>
      <c r="IPG48" s="2"/>
      <c r="IPH48" s="2"/>
      <c r="IPI48" s="2"/>
      <c r="IPJ48" s="2"/>
      <c r="IPK48" s="2"/>
      <c r="IPL48" s="2"/>
      <c r="IPM48" s="2"/>
      <c r="IPN48" s="2"/>
      <c r="IPO48" s="2"/>
      <c r="IPP48" s="2"/>
      <c r="IPQ48" s="2"/>
      <c r="IPR48" s="2"/>
      <c r="IPS48" s="2"/>
      <c r="IPT48" s="2"/>
      <c r="IPU48" s="2"/>
      <c r="IPV48" s="2"/>
      <c r="IPW48" s="2"/>
      <c r="IPX48" s="2"/>
      <c r="IPY48" s="2"/>
      <c r="IPZ48" s="2"/>
      <c r="IQA48" s="2"/>
      <c r="IQB48" s="2"/>
      <c r="IQC48" s="2"/>
      <c r="IQD48" s="2"/>
      <c r="IQE48" s="2"/>
      <c r="IQF48" s="2"/>
      <c r="IQG48" s="2"/>
      <c r="IQH48" s="2"/>
      <c r="IQI48" s="2"/>
      <c r="IQJ48" s="2"/>
      <c r="IQK48" s="2"/>
      <c r="IQL48" s="2"/>
      <c r="IQM48" s="2"/>
      <c r="IQN48" s="2"/>
      <c r="IQO48" s="2"/>
      <c r="IQP48" s="2"/>
      <c r="IQQ48" s="2"/>
      <c r="IQR48" s="2"/>
      <c r="IQS48" s="2"/>
      <c r="IQT48" s="2"/>
      <c r="IQU48" s="2"/>
      <c r="IQV48" s="2"/>
      <c r="IQW48" s="2"/>
      <c r="IQX48" s="2"/>
      <c r="IQY48" s="2"/>
      <c r="IQZ48" s="2"/>
      <c r="IRA48" s="2"/>
      <c r="IRB48" s="2"/>
      <c r="IRC48" s="2"/>
      <c r="IRD48" s="2"/>
      <c r="IRE48" s="2"/>
      <c r="IRF48" s="2"/>
      <c r="IRG48" s="2"/>
      <c r="IRH48" s="2"/>
      <c r="IRI48" s="2"/>
      <c r="IRJ48" s="2"/>
      <c r="IRK48" s="2"/>
      <c r="IRL48" s="2"/>
      <c r="IRM48" s="2"/>
      <c r="IRN48" s="2"/>
      <c r="IRO48" s="2"/>
      <c r="IRP48" s="2"/>
      <c r="IRQ48" s="2"/>
      <c r="IRR48" s="2"/>
      <c r="IRS48" s="2"/>
      <c r="IRT48" s="2"/>
      <c r="IRU48" s="2"/>
      <c r="IRV48" s="2"/>
      <c r="IRW48" s="2"/>
      <c r="IRX48" s="2"/>
      <c r="IRY48" s="2"/>
      <c r="IRZ48" s="2"/>
      <c r="ISA48" s="2"/>
      <c r="ISB48" s="2"/>
      <c r="ISC48" s="2"/>
      <c r="ISD48" s="2"/>
      <c r="ISE48" s="2"/>
      <c r="ISF48" s="2"/>
      <c r="ISG48" s="2"/>
      <c r="ISH48" s="2"/>
      <c r="ISI48" s="2"/>
      <c r="ISJ48" s="2"/>
      <c r="ISK48" s="2"/>
      <c r="ISL48" s="2"/>
      <c r="ISM48" s="2"/>
      <c r="ISN48" s="2"/>
      <c r="ISO48" s="2"/>
      <c r="ISP48" s="2"/>
      <c r="ISQ48" s="2"/>
      <c r="ISR48" s="2"/>
      <c r="ISS48" s="2"/>
      <c r="IST48" s="2"/>
      <c r="ISU48" s="2"/>
      <c r="ISV48" s="2"/>
      <c r="ISW48" s="2"/>
      <c r="ISX48" s="2"/>
      <c r="ISY48" s="2"/>
      <c r="ISZ48" s="2"/>
      <c r="ITA48" s="2"/>
      <c r="ITB48" s="2"/>
      <c r="ITC48" s="2"/>
      <c r="ITD48" s="2"/>
      <c r="ITE48" s="2"/>
      <c r="ITF48" s="2"/>
      <c r="ITG48" s="2"/>
      <c r="ITH48" s="2"/>
      <c r="ITI48" s="2"/>
      <c r="ITJ48" s="2"/>
      <c r="ITK48" s="2"/>
      <c r="ITL48" s="2"/>
      <c r="ITM48" s="2"/>
      <c r="ITN48" s="2"/>
      <c r="ITO48" s="2"/>
      <c r="ITP48" s="2"/>
      <c r="ITQ48" s="2"/>
      <c r="ITR48" s="2"/>
      <c r="ITS48" s="2"/>
      <c r="ITT48" s="2"/>
      <c r="ITU48" s="2"/>
      <c r="ITV48" s="2"/>
      <c r="ITW48" s="2"/>
      <c r="ITX48" s="2"/>
      <c r="ITY48" s="2"/>
      <c r="ITZ48" s="2"/>
      <c r="IUA48" s="2"/>
      <c r="IUB48" s="2"/>
      <c r="IUC48" s="2"/>
      <c r="IUD48" s="2"/>
      <c r="IUE48" s="2"/>
      <c r="IUF48" s="2"/>
      <c r="IUG48" s="2"/>
      <c r="IUH48" s="2"/>
      <c r="IUI48" s="2"/>
      <c r="IUJ48" s="2"/>
      <c r="IUK48" s="2"/>
      <c r="IUL48" s="2"/>
      <c r="IUM48" s="2"/>
      <c r="IUN48" s="2"/>
      <c r="IUO48" s="2"/>
      <c r="IUP48" s="2"/>
      <c r="IUQ48" s="2"/>
      <c r="IUR48" s="2"/>
      <c r="IUS48" s="2"/>
      <c r="IUT48" s="2"/>
      <c r="IUU48" s="2"/>
      <c r="IUV48" s="2"/>
      <c r="IUW48" s="2"/>
      <c r="IUX48" s="2"/>
      <c r="IUY48" s="2"/>
      <c r="IUZ48" s="2"/>
      <c r="IVA48" s="2"/>
      <c r="IVB48" s="2"/>
      <c r="IVC48" s="2"/>
      <c r="IVD48" s="2"/>
      <c r="IVE48" s="2"/>
      <c r="IVF48" s="2"/>
      <c r="IVG48" s="2"/>
      <c r="IVH48" s="2"/>
      <c r="IVI48" s="2"/>
      <c r="IVJ48" s="2"/>
      <c r="IVK48" s="2"/>
      <c r="IVL48" s="2"/>
      <c r="IVM48" s="2"/>
      <c r="IVN48" s="2"/>
      <c r="IVO48" s="2"/>
      <c r="IVP48" s="2"/>
      <c r="IVQ48" s="2"/>
      <c r="IVR48" s="2"/>
      <c r="IVS48" s="2"/>
      <c r="IVT48" s="2"/>
      <c r="IVU48" s="2"/>
      <c r="IVV48" s="2"/>
      <c r="IVW48" s="2"/>
      <c r="IVX48" s="2"/>
      <c r="IVY48" s="2"/>
      <c r="IVZ48" s="2"/>
      <c r="IWA48" s="2"/>
      <c r="IWB48" s="2"/>
      <c r="IWC48" s="2"/>
      <c r="IWD48" s="2"/>
      <c r="IWE48" s="2"/>
      <c r="IWF48" s="2"/>
      <c r="IWG48" s="2"/>
      <c r="IWH48" s="2"/>
      <c r="IWI48" s="2"/>
      <c r="IWJ48" s="2"/>
      <c r="IWK48" s="2"/>
      <c r="IWL48" s="2"/>
      <c r="IWM48" s="2"/>
      <c r="IWN48" s="2"/>
      <c r="IWO48" s="2"/>
      <c r="IWP48" s="2"/>
      <c r="IWQ48" s="2"/>
      <c r="IWR48" s="2"/>
      <c r="IWS48" s="2"/>
      <c r="IWT48" s="2"/>
      <c r="IWU48" s="2"/>
      <c r="IWV48" s="2"/>
      <c r="IWW48" s="2"/>
      <c r="IWX48" s="2"/>
      <c r="IWY48" s="2"/>
      <c r="IWZ48" s="2"/>
      <c r="IXA48" s="2"/>
      <c r="IXB48" s="2"/>
      <c r="IXC48" s="2"/>
      <c r="IXD48" s="2"/>
      <c r="IXE48" s="2"/>
      <c r="IXF48" s="2"/>
      <c r="IXG48" s="2"/>
      <c r="IXH48" s="2"/>
      <c r="IXI48" s="2"/>
      <c r="IXJ48" s="2"/>
      <c r="IXK48" s="2"/>
      <c r="IXL48" s="2"/>
      <c r="IXM48" s="2"/>
      <c r="IXN48" s="2"/>
      <c r="IXO48" s="2"/>
      <c r="IXP48" s="2"/>
      <c r="IXQ48" s="2"/>
      <c r="IXR48" s="2"/>
      <c r="IXS48" s="2"/>
      <c r="IXT48" s="2"/>
      <c r="IXU48" s="2"/>
      <c r="IXV48" s="2"/>
      <c r="IXW48" s="2"/>
      <c r="IXX48" s="2"/>
      <c r="IXY48" s="2"/>
      <c r="IXZ48" s="2"/>
      <c r="IYA48" s="2"/>
      <c r="IYB48" s="2"/>
      <c r="IYC48" s="2"/>
      <c r="IYD48" s="2"/>
      <c r="IYE48" s="2"/>
      <c r="IYF48" s="2"/>
      <c r="IYG48" s="2"/>
      <c r="IYH48" s="2"/>
      <c r="IYI48" s="2"/>
      <c r="IYJ48" s="2"/>
      <c r="IYK48" s="2"/>
      <c r="IYL48" s="2"/>
      <c r="IYM48" s="2"/>
      <c r="IYN48" s="2"/>
      <c r="IYO48" s="2"/>
      <c r="IYP48" s="2"/>
      <c r="IYQ48" s="2"/>
      <c r="IYR48" s="2"/>
      <c r="IYS48" s="2"/>
      <c r="IYT48" s="2"/>
      <c r="IYU48" s="2"/>
      <c r="IYV48" s="2"/>
      <c r="IYW48" s="2"/>
      <c r="IYX48" s="2"/>
      <c r="IYY48" s="2"/>
      <c r="IYZ48" s="2"/>
      <c r="IZA48" s="2"/>
      <c r="IZB48" s="2"/>
      <c r="IZC48" s="2"/>
      <c r="IZD48" s="2"/>
      <c r="IZE48" s="2"/>
      <c r="IZF48" s="2"/>
      <c r="IZG48" s="2"/>
      <c r="IZH48" s="2"/>
      <c r="IZI48" s="2"/>
      <c r="IZJ48" s="2"/>
      <c r="IZK48" s="2"/>
      <c r="IZL48" s="2"/>
      <c r="IZM48" s="2"/>
      <c r="IZN48" s="2"/>
      <c r="IZO48" s="2"/>
      <c r="IZP48" s="2"/>
      <c r="IZQ48" s="2"/>
      <c r="IZR48" s="2"/>
      <c r="IZS48" s="2"/>
      <c r="IZT48" s="2"/>
      <c r="IZU48" s="2"/>
      <c r="IZV48" s="2"/>
      <c r="IZW48" s="2"/>
      <c r="IZX48" s="2"/>
      <c r="IZY48" s="2"/>
      <c r="IZZ48" s="2"/>
      <c r="JAA48" s="2"/>
      <c r="JAB48" s="2"/>
      <c r="JAC48" s="2"/>
      <c r="JAD48" s="2"/>
      <c r="JAE48" s="2"/>
      <c r="JAF48" s="2"/>
      <c r="JAG48" s="2"/>
      <c r="JAH48" s="2"/>
      <c r="JAI48" s="2"/>
      <c r="JAJ48" s="2"/>
      <c r="JAK48" s="2"/>
      <c r="JAL48" s="2"/>
      <c r="JAM48" s="2"/>
      <c r="JAN48" s="2"/>
      <c r="JAO48" s="2"/>
      <c r="JAP48" s="2"/>
      <c r="JAQ48" s="2"/>
      <c r="JAR48" s="2"/>
      <c r="JAS48" s="2"/>
      <c r="JAT48" s="2"/>
      <c r="JAU48" s="2"/>
      <c r="JAV48" s="2"/>
      <c r="JAW48" s="2"/>
      <c r="JAX48" s="2"/>
      <c r="JAY48" s="2"/>
      <c r="JAZ48" s="2"/>
      <c r="JBA48" s="2"/>
      <c r="JBB48" s="2"/>
      <c r="JBC48" s="2"/>
      <c r="JBD48" s="2"/>
      <c r="JBE48" s="2"/>
      <c r="JBF48" s="2"/>
      <c r="JBG48" s="2"/>
      <c r="JBH48" s="2"/>
      <c r="JBI48" s="2"/>
      <c r="JBJ48" s="2"/>
      <c r="JBK48" s="2"/>
      <c r="JBL48" s="2"/>
      <c r="JBM48" s="2"/>
      <c r="JBN48" s="2"/>
      <c r="JBO48" s="2"/>
      <c r="JBP48" s="2"/>
      <c r="JBQ48" s="2"/>
      <c r="JBR48" s="2"/>
      <c r="JBS48" s="2"/>
      <c r="JBT48" s="2"/>
      <c r="JBU48" s="2"/>
      <c r="JBV48" s="2"/>
      <c r="JBW48" s="2"/>
      <c r="JBX48" s="2"/>
      <c r="JBY48" s="2"/>
      <c r="JBZ48" s="2"/>
      <c r="JCA48" s="2"/>
      <c r="JCB48" s="2"/>
      <c r="JCC48" s="2"/>
      <c r="JCD48" s="2"/>
      <c r="JCE48" s="2"/>
      <c r="JCF48" s="2"/>
      <c r="JCG48" s="2"/>
      <c r="JCH48" s="2"/>
      <c r="JCI48" s="2"/>
      <c r="JCJ48" s="2"/>
      <c r="JCK48" s="2"/>
      <c r="JCL48" s="2"/>
      <c r="JCM48" s="2"/>
      <c r="JCN48" s="2"/>
      <c r="JCO48" s="2"/>
      <c r="JCP48" s="2"/>
      <c r="JCQ48" s="2"/>
      <c r="JCR48" s="2"/>
      <c r="JCS48" s="2"/>
      <c r="JCT48" s="2"/>
      <c r="JCU48" s="2"/>
      <c r="JCV48" s="2"/>
      <c r="JCW48" s="2"/>
      <c r="JCX48" s="2"/>
      <c r="JCY48" s="2"/>
      <c r="JCZ48" s="2"/>
      <c r="JDA48" s="2"/>
      <c r="JDB48" s="2"/>
      <c r="JDC48" s="2"/>
      <c r="JDD48" s="2"/>
      <c r="JDE48" s="2"/>
      <c r="JDF48" s="2"/>
      <c r="JDG48" s="2"/>
      <c r="JDH48" s="2"/>
      <c r="JDI48" s="2"/>
      <c r="JDJ48" s="2"/>
      <c r="JDK48" s="2"/>
      <c r="JDL48" s="2"/>
      <c r="JDM48" s="2"/>
      <c r="JDN48" s="2"/>
      <c r="JDO48" s="2"/>
      <c r="JDP48" s="2"/>
      <c r="JDQ48" s="2"/>
      <c r="JDR48" s="2"/>
      <c r="JDS48" s="2"/>
      <c r="JDT48" s="2"/>
      <c r="JDU48" s="2"/>
      <c r="JDV48" s="2"/>
      <c r="JDW48" s="2"/>
      <c r="JDX48" s="2"/>
      <c r="JDY48" s="2"/>
      <c r="JDZ48" s="2"/>
      <c r="JEA48" s="2"/>
      <c r="JEB48" s="2"/>
      <c r="JEC48" s="2"/>
      <c r="JED48" s="2"/>
      <c r="JEE48" s="2"/>
      <c r="JEF48" s="2"/>
      <c r="JEG48" s="2"/>
      <c r="JEH48" s="2"/>
      <c r="JEI48" s="2"/>
      <c r="JEJ48" s="2"/>
      <c r="JEK48" s="2"/>
      <c r="JEL48" s="2"/>
      <c r="JEM48" s="2"/>
      <c r="JEN48" s="2"/>
      <c r="JEO48" s="2"/>
      <c r="JEP48" s="2"/>
      <c r="JEQ48" s="2"/>
      <c r="JER48" s="2"/>
      <c r="JES48" s="2"/>
      <c r="JET48" s="2"/>
      <c r="JEU48" s="2"/>
      <c r="JEV48" s="2"/>
      <c r="JEW48" s="2"/>
      <c r="JEX48" s="2"/>
      <c r="JEY48" s="2"/>
      <c r="JEZ48" s="2"/>
      <c r="JFA48" s="2"/>
      <c r="JFB48" s="2"/>
      <c r="JFC48" s="2"/>
      <c r="JFD48" s="2"/>
      <c r="JFE48" s="2"/>
      <c r="JFF48" s="2"/>
      <c r="JFG48" s="2"/>
      <c r="JFH48" s="2"/>
      <c r="JFI48" s="2"/>
      <c r="JFJ48" s="2"/>
      <c r="JFK48" s="2"/>
      <c r="JFL48" s="2"/>
      <c r="JFM48" s="2"/>
      <c r="JFN48" s="2"/>
      <c r="JFO48" s="2"/>
      <c r="JFP48" s="2"/>
      <c r="JFQ48" s="2"/>
      <c r="JFR48" s="2"/>
      <c r="JFS48" s="2"/>
      <c r="JFT48" s="2"/>
      <c r="JFU48" s="2"/>
      <c r="JFV48" s="2"/>
      <c r="JFW48" s="2"/>
      <c r="JFX48" s="2"/>
      <c r="JFY48" s="2"/>
      <c r="JFZ48" s="2"/>
      <c r="JGA48" s="2"/>
      <c r="JGB48" s="2"/>
      <c r="JGC48" s="2"/>
      <c r="JGD48" s="2"/>
      <c r="JGE48" s="2"/>
      <c r="JGF48" s="2"/>
      <c r="JGG48" s="2"/>
      <c r="JGH48" s="2"/>
      <c r="JGI48" s="2"/>
      <c r="JGJ48" s="2"/>
      <c r="JGK48" s="2"/>
      <c r="JGL48" s="2"/>
      <c r="JGM48" s="2"/>
      <c r="JGN48" s="2"/>
      <c r="JGO48" s="2"/>
      <c r="JGP48" s="2"/>
      <c r="JGQ48" s="2"/>
      <c r="JGR48" s="2"/>
      <c r="JGS48" s="2"/>
      <c r="JGT48" s="2"/>
      <c r="JGU48" s="2"/>
      <c r="JGV48" s="2"/>
      <c r="JGW48" s="2"/>
      <c r="JGX48" s="2"/>
      <c r="JGY48" s="2"/>
      <c r="JGZ48" s="2"/>
      <c r="JHA48" s="2"/>
      <c r="JHB48" s="2"/>
      <c r="JHC48" s="2"/>
      <c r="JHD48" s="2"/>
      <c r="JHE48" s="2"/>
      <c r="JHF48" s="2"/>
      <c r="JHG48" s="2"/>
      <c r="JHH48" s="2"/>
      <c r="JHI48" s="2"/>
      <c r="JHJ48" s="2"/>
      <c r="JHK48" s="2"/>
      <c r="JHL48" s="2"/>
      <c r="JHM48" s="2"/>
      <c r="JHN48" s="2"/>
      <c r="JHO48" s="2"/>
      <c r="JHP48" s="2"/>
      <c r="JHQ48" s="2"/>
      <c r="JHR48" s="2"/>
      <c r="JHS48" s="2"/>
      <c r="JHT48" s="2"/>
      <c r="JHU48" s="2"/>
      <c r="JHV48" s="2"/>
      <c r="JHW48" s="2"/>
      <c r="JHX48" s="2"/>
      <c r="JHY48" s="2"/>
      <c r="JHZ48" s="2"/>
      <c r="JIA48" s="2"/>
      <c r="JIB48" s="2"/>
      <c r="JIC48" s="2"/>
      <c r="JID48" s="2"/>
      <c r="JIE48" s="2"/>
      <c r="JIF48" s="2"/>
      <c r="JIG48" s="2"/>
      <c r="JIH48" s="2"/>
      <c r="JII48" s="2"/>
      <c r="JIJ48" s="2"/>
      <c r="JIK48" s="2"/>
      <c r="JIL48" s="2"/>
      <c r="JIM48" s="2"/>
      <c r="JIN48" s="2"/>
      <c r="JIO48" s="2"/>
      <c r="JIP48" s="2"/>
      <c r="JIQ48" s="2"/>
      <c r="JIR48" s="2"/>
      <c r="JIS48" s="2"/>
      <c r="JIT48" s="2"/>
      <c r="JIU48" s="2"/>
      <c r="JIV48" s="2"/>
      <c r="JIW48" s="2"/>
      <c r="JIX48" s="2"/>
      <c r="JIY48" s="2"/>
      <c r="JIZ48" s="2"/>
      <c r="JJA48" s="2"/>
      <c r="JJB48" s="2"/>
      <c r="JJC48" s="2"/>
      <c r="JJD48" s="2"/>
      <c r="JJE48" s="2"/>
      <c r="JJF48" s="2"/>
      <c r="JJG48" s="2"/>
      <c r="JJH48" s="2"/>
      <c r="JJI48" s="2"/>
      <c r="JJJ48" s="2"/>
      <c r="JJK48" s="2"/>
      <c r="JJL48" s="2"/>
      <c r="JJM48" s="2"/>
      <c r="JJN48" s="2"/>
      <c r="JJO48" s="2"/>
      <c r="JJP48" s="2"/>
      <c r="JJQ48" s="2"/>
      <c r="JJR48" s="2"/>
      <c r="JJS48" s="2"/>
      <c r="JJT48" s="2"/>
      <c r="JJU48" s="2"/>
      <c r="JJV48" s="2"/>
      <c r="JJW48" s="2"/>
      <c r="JJX48" s="2"/>
      <c r="JJY48" s="2"/>
      <c r="JJZ48" s="2"/>
      <c r="JKA48" s="2"/>
      <c r="JKB48" s="2"/>
      <c r="JKC48" s="2"/>
      <c r="JKD48" s="2"/>
      <c r="JKE48" s="2"/>
      <c r="JKF48" s="2"/>
      <c r="JKG48" s="2"/>
      <c r="JKH48" s="2"/>
      <c r="JKI48" s="2"/>
      <c r="JKJ48" s="2"/>
      <c r="JKK48" s="2"/>
      <c r="JKL48" s="2"/>
      <c r="JKM48" s="2"/>
      <c r="JKN48" s="2"/>
      <c r="JKO48" s="2"/>
      <c r="JKP48" s="2"/>
      <c r="JKQ48" s="2"/>
      <c r="JKR48" s="2"/>
      <c r="JKS48" s="2"/>
      <c r="JKT48" s="2"/>
      <c r="JKU48" s="2"/>
      <c r="JKV48" s="2"/>
      <c r="JKW48" s="2"/>
      <c r="JKX48" s="2"/>
      <c r="JKY48" s="2"/>
      <c r="JKZ48" s="2"/>
      <c r="JLA48" s="2"/>
      <c r="JLB48" s="2"/>
      <c r="JLC48" s="2"/>
      <c r="JLD48" s="2"/>
      <c r="JLE48" s="2"/>
      <c r="JLF48" s="2"/>
      <c r="JLG48" s="2"/>
      <c r="JLH48" s="2"/>
      <c r="JLI48" s="2"/>
      <c r="JLJ48" s="2"/>
      <c r="JLK48" s="2"/>
      <c r="JLL48" s="2"/>
      <c r="JLM48" s="2"/>
      <c r="JLN48" s="2"/>
      <c r="JLO48" s="2"/>
      <c r="JLP48" s="2"/>
      <c r="JLQ48" s="2"/>
      <c r="JLR48" s="2"/>
      <c r="JLS48" s="2"/>
      <c r="JLT48" s="2"/>
      <c r="JLU48" s="2"/>
      <c r="JLV48" s="2"/>
      <c r="JLW48" s="2"/>
      <c r="JLX48" s="2"/>
      <c r="JLY48" s="2"/>
      <c r="JLZ48" s="2"/>
      <c r="JMA48" s="2"/>
      <c r="JMB48" s="2"/>
      <c r="JMC48" s="2"/>
      <c r="JMD48" s="2"/>
      <c r="JME48" s="2"/>
      <c r="JMF48" s="2"/>
      <c r="JMG48" s="2"/>
      <c r="JMH48" s="2"/>
      <c r="JMI48" s="2"/>
      <c r="JMJ48" s="2"/>
      <c r="JMK48" s="2"/>
      <c r="JML48" s="2"/>
      <c r="JMM48" s="2"/>
      <c r="JMN48" s="2"/>
      <c r="JMO48" s="2"/>
      <c r="JMP48" s="2"/>
      <c r="JMQ48" s="2"/>
      <c r="JMR48" s="2"/>
      <c r="JMS48" s="2"/>
      <c r="JMT48" s="2"/>
      <c r="JMU48" s="2"/>
      <c r="JMV48" s="2"/>
      <c r="JMW48" s="2"/>
      <c r="JMX48" s="2"/>
      <c r="JMY48" s="2"/>
      <c r="JMZ48" s="2"/>
      <c r="JNA48" s="2"/>
      <c r="JNB48" s="2"/>
      <c r="JNC48" s="2"/>
      <c r="JND48" s="2"/>
      <c r="JNE48" s="2"/>
      <c r="JNF48" s="2"/>
      <c r="JNG48" s="2"/>
      <c r="JNH48" s="2"/>
      <c r="JNI48" s="2"/>
      <c r="JNJ48" s="2"/>
      <c r="JNK48" s="2"/>
      <c r="JNL48" s="2"/>
      <c r="JNM48" s="2"/>
      <c r="JNN48" s="2"/>
      <c r="JNO48" s="2"/>
      <c r="JNP48" s="2"/>
      <c r="JNQ48" s="2"/>
      <c r="JNR48" s="2"/>
      <c r="JNS48" s="2"/>
      <c r="JNT48" s="2"/>
      <c r="JNU48" s="2"/>
      <c r="JNV48" s="2"/>
      <c r="JNW48" s="2"/>
      <c r="JNX48" s="2"/>
      <c r="JNY48" s="2"/>
      <c r="JNZ48" s="2"/>
      <c r="JOA48" s="2"/>
      <c r="JOB48" s="2"/>
      <c r="JOC48" s="2"/>
      <c r="JOD48" s="2"/>
      <c r="JOE48" s="2"/>
      <c r="JOF48" s="2"/>
      <c r="JOG48" s="2"/>
      <c r="JOH48" s="2"/>
      <c r="JOI48" s="2"/>
      <c r="JOJ48" s="2"/>
      <c r="JOK48" s="2"/>
      <c r="JOL48" s="2"/>
      <c r="JOM48" s="2"/>
      <c r="JON48" s="2"/>
      <c r="JOO48" s="2"/>
      <c r="JOP48" s="2"/>
      <c r="JOQ48" s="2"/>
      <c r="JOR48" s="2"/>
      <c r="JOS48" s="2"/>
      <c r="JOT48" s="2"/>
      <c r="JOU48" s="2"/>
      <c r="JOV48" s="2"/>
      <c r="JOW48" s="2"/>
      <c r="JOX48" s="2"/>
      <c r="JOY48" s="2"/>
      <c r="JOZ48" s="2"/>
      <c r="JPA48" s="2"/>
      <c r="JPB48" s="2"/>
      <c r="JPC48" s="2"/>
      <c r="JPD48" s="2"/>
      <c r="JPE48" s="2"/>
      <c r="JPF48" s="2"/>
      <c r="JPG48" s="2"/>
      <c r="JPH48" s="2"/>
      <c r="JPI48" s="2"/>
      <c r="JPJ48" s="2"/>
      <c r="JPK48" s="2"/>
      <c r="JPL48" s="2"/>
      <c r="JPM48" s="2"/>
      <c r="JPN48" s="2"/>
      <c r="JPO48" s="2"/>
      <c r="JPP48" s="2"/>
      <c r="JPQ48" s="2"/>
      <c r="JPR48" s="2"/>
      <c r="JPS48" s="2"/>
      <c r="JPT48" s="2"/>
      <c r="JPU48" s="2"/>
      <c r="JPV48" s="2"/>
      <c r="JPW48" s="2"/>
      <c r="JPX48" s="2"/>
      <c r="JPY48" s="2"/>
      <c r="JPZ48" s="2"/>
      <c r="JQA48" s="2"/>
      <c r="JQB48" s="2"/>
      <c r="JQC48" s="2"/>
      <c r="JQD48" s="2"/>
      <c r="JQE48" s="2"/>
      <c r="JQF48" s="2"/>
      <c r="JQG48" s="2"/>
      <c r="JQH48" s="2"/>
      <c r="JQI48" s="2"/>
      <c r="JQJ48" s="2"/>
      <c r="JQK48" s="2"/>
      <c r="JQL48" s="2"/>
      <c r="JQM48" s="2"/>
      <c r="JQN48" s="2"/>
      <c r="JQO48" s="2"/>
      <c r="JQP48" s="2"/>
      <c r="JQQ48" s="2"/>
      <c r="JQR48" s="2"/>
      <c r="JQS48" s="2"/>
      <c r="JQT48" s="2"/>
      <c r="JQU48" s="2"/>
      <c r="JQV48" s="2"/>
      <c r="JQW48" s="2"/>
      <c r="JQX48" s="2"/>
      <c r="JQY48" s="2"/>
      <c r="JQZ48" s="2"/>
      <c r="JRA48" s="2"/>
      <c r="JRB48" s="2"/>
      <c r="JRC48" s="2"/>
      <c r="JRD48" s="2"/>
      <c r="JRE48" s="2"/>
      <c r="JRF48" s="2"/>
      <c r="JRG48" s="2"/>
      <c r="JRH48" s="2"/>
      <c r="JRI48" s="2"/>
      <c r="JRJ48" s="2"/>
      <c r="JRK48" s="2"/>
      <c r="JRL48" s="2"/>
      <c r="JRM48" s="2"/>
      <c r="JRN48" s="2"/>
      <c r="JRO48" s="2"/>
      <c r="JRP48" s="2"/>
      <c r="JRQ48" s="2"/>
      <c r="JRR48" s="2"/>
      <c r="JRS48" s="2"/>
      <c r="JRT48" s="2"/>
      <c r="JRU48" s="2"/>
      <c r="JRV48" s="2"/>
      <c r="JRW48" s="2"/>
      <c r="JRX48" s="2"/>
      <c r="JRY48" s="2"/>
      <c r="JRZ48" s="2"/>
      <c r="JSA48" s="2"/>
      <c r="JSB48" s="2"/>
      <c r="JSC48" s="2"/>
      <c r="JSD48" s="2"/>
      <c r="JSE48" s="2"/>
      <c r="JSF48" s="2"/>
      <c r="JSG48" s="2"/>
      <c r="JSH48" s="2"/>
      <c r="JSI48" s="2"/>
      <c r="JSJ48" s="2"/>
      <c r="JSK48" s="2"/>
      <c r="JSL48" s="2"/>
      <c r="JSM48" s="2"/>
      <c r="JSN48" s="2"/>
      <c r="JSO48" s="2"/>
      <c r="JSP48" s="2"/>
      <c r="JSQ48" s="2"/>
      <c r="JSR48" s="2"/>
      <c r="JSS48" s="2"/>
      <c r="JST48" s="2"/>
      <c r="JSU48" s="2"/>
      <c r="JSV48" s="2"/>
      <c r="JSW48" s="2"/>
      <c r="JSX48" s="2"/>
      <c r="JSY48" s="2"/>
      <c r="JSZ48" s="2"/>
      <c r="JTA48" s="2"/>
      <c r="JTB48" s="2"/>
      <c r="JTC48" s="2"/>
      <c r="JTD48" s="2"/>
      <c r="JTE48" s="2"/>
      <c r="JTF48" s="2"/>
      <c r="JTG48" s="2"/>
      <c r="JTH48" s="2"/>
      <c r="JTI48" s="2"/>
      <c r="JTJ48" s="2"/>
      <c r="JTK48" s="2"/>
      <c r="JTL48" s="2"/>
      <c r="JTM48" s="2"/>
      <c r="JTN48" s="2"/>
      <c r="JTO48" s="2"/>
      <c r="JTP48" s="2"/>
      <c r="JTQ48" s="2"/>
      <c r="JTR48" s="2"/>
      <c r="JTS48" s="2"/>
      <c r="JTT48" s="2"/>
      <c r="JTU48" s="2"/>
      <c r="JTV48" s="2"/>
      <c r="JTW48" s="2"/>
      <c r="JTX48" s="2"/>
      <c r="JTY48" s="2"/>
      <c r="JTZ48" s="2"/>
      <c r="JUA48" s="2"/>
      <c r="JUB48" s="2"/>
      <c r="JUC48" s="2"/>
      <c r="JUD48" s="2"/>
      <c r="JUE48" s="2"/>
      <c r="JUF48" s="2"/>
      <c r="JUG48" s="2"/>
      <c r="JUH48" s="2"/>
      <c r="JUI48" s="2"/>
      <c r="JUJ48" s="2"/>
      <c r="JUK48" s="2"/>
      <c r="JUL48" s="2"/>
      <c r="JUM48" s="2"/>
      <c r="JUN48" s="2"/>
      <c r="JUO48" s="2"/>
      <c r="JUP48" s="2"/>
      <c r="JUQ48" s="2"/>
      <c r="JUR48" s="2"/>
      <c r="JUS48" s="2"/>
      <c r="JUT48" s="2"/>
      <c r="JUU48" s="2"/>
      <c r="JUV48" s="2"/>
      <c r="JUW48" s="2"/>
      <c r="JUX48" s="2"/>
      <c r="JUY48" s="2"/>
      <c r="JUZ48" s="2"/>
      <c r="JVA48" s="2"/>
      <c r="JVB48" s="2"/>
      <c r="JVC48" s="2"/>
      <c r="JVD48" s="2"/>
      <c r="JVE48" s="2"/>
      <c r="JVF48" s="2"/>
      <c r="JVG48" s="2"/>
      <c r="JVH48" s="2"/>
      <c r="JVI48" s="2"/>
      <c r="JVJ48" s="2"/>
      <c r="JVK48" s="2"/>
      <c r="JVL48" s="2"/>
      <c r="JVM48" s="2"/>
      <c r="JVN48" s="2"/>
      <c r="JVO48" s="2"/>
      <c r="JVP48" s="2"/>
      <c r="JVQ48" s="2"/>
      <c r="JVR48" s="2"/>
      <c r="JVS48" s="2"/>
      <c r="JVT48" s="2"/>
      <c r="JVU48" s="2"/>
      <c r="JVV48" s="2"/>
      <c r="JVW48" s="2"/>
      <c r="JVX48" s="2"/>
      <c r="JVY48" s="2"/>
      <c r="JVZ48" s="2"/>
      <c r="JWA48" s="2"/>
      <c r="JWB48" s="2"/>
      <c r="JWC48" s="2"/>
      <c r="JWD48" s="2"/>
      <c r="JWE48" s="2"/>
      <c r="JWF48" s="2"/>
      <c r="JWG48" s="2"/>
      <c r="JWH48" s="2"/>
      <c r="JWI48" s="2"/>
      <c r="JWJ48" s="2"/>
      <c r="JWK48" s="2"/>
      <c r="JWL48" s="2"/>
      <c r="JWM48" s="2"/>
      <c r="JWN48" s="2"/>
      <c r="JWO48" s="2"/>
      <c r="JWP48" s="2"/>
      <c r="JWQ48" s="2"/>
      <c r="JWR48" s="2"/>
      <c r="JWS48" s="2"/>
      <c r="JWT48" s="2"/>
      <c r="JWU48" s="2"/>
      <c r="JWV48" s="2"/>
      <c r="JWW48" s="2"/>
      <c r="JWX48" s="2"/>
      <c r="JWY48" s="2"/>
      <c r="JWZ48" s="2"/>
      <c r="JXA48" s="2"/>
      <c r="JXB48" s="2"/>
      <c r="JXC48" s="2"/>
      <c r="JXD48" s="2"/>
      <c r="JXE48" s="2"/>
      <c r="JXF48" s="2"/>
      <c r="JXG48" s="2"/>
      <c r="JXH48" s="2"/>
      <c r="JXI48" s="2"/>
      <c r="JXJ48" s="2"/>
      <c r="JXK48" s="2"/>
      <c r="JXL48" s="2"/>
      <c r="JXM48" s="2"/>
      <c r="JXN48" s="2"/>
      <c r="JXO48" s="2"/>
      <c r="JXP48" s="2"/>
      <c r="JXQ48" s="2"/>
      <c r="JXR48" s="2"/>
      <c r="JXS48" s="2"/>
      <c r="JXT48" s="2"/>
      <c r="JXU48" s="2"/>
      <c r="JXV48" s="2"/>
      <c r="JXW48" s="2"/>
      <c r="JXX48" s="2"/>
      <c r="JXY48" s="2"/>
      <c r="JXZ48" s="2"/>
      <c r="JYA48" s="2"/>
      <c r="JYB48" s="2"/>
      <c r="JYC48" s="2"/>
      <c r="JYD48" s="2"/>
      <c r="JYE48" s="2"/>
      <c r="JYF48" s="2"/>
      <c r="JYG48" s="2"/>
      <c r="JYH48" s="2"/>
      <c r="JYI48" s="2"/>
      <c r="JYJ48" s="2"/>
      <c r="JYK48" s="2"/>
      <c r="JYL48" s="2"/>
      <c r="JYM48" s="2"/>
      <c r="JYN48" s="2"/>
      <c r="JYO48" s="2"/>
      <c r="JYP48" s="2"/>
      <c r="JYQ48" s="2"/>
      <c r="JYR48" s="2"/>
      <c r="JYS48" s="2"/>
      <c r="JYT48" s="2"/>
      <c r="JYU48" s="2"/>
      <c r="JYV48" s="2"/>
      <c r="JYW48" s="2"/>
      <c r="JYX48" s="2"/>
      <c r="JYY48" s="2"/>
      <c r="JYZ48" s="2"/>
      <c r="JZA48" s="2"/>
      <c r="JZB48" s="2"/>
      <c r="JZC48" s="2"/>
      <c r="JZD48" s="2"/>
      <c r="JZE48" s="2"/>
      <c r="JZF48" s="2"/>
      <c r="JZG48" s="2"/>
      <c r="JZH48" s="2"/>
      <c r="JZI48" s="2"/>
      <c r="JZJ48" s="2"/>
      <c r="JZK48" s="2"/>
      <c r="JZL48" s="2"/>
      <c r="JZM48" s="2"/>
      <c r="JZN48" s="2"/>
      <c r="JZO48" s="2"/>
      <c r="JZP48" s="2"/>
      <c r="JZQ48" s="2"/>
      <c r="JZR48" s="2"/>
      <c r="JZS48" s="2"/>
      <c r="JZT48" s="2"/>
      <c r="JZU48" s="2"/>
      <c r="JZV48" s="2"/>
      <c r="JZW48" s="2"/>
      <c r="JZX48" s="2"/>
      <c r="JZY48" s="2"/>
      <c r="JZZ48" s="2"/>
      <c r="KAA48" s="2"/>
      <c r="KAB48" s="2"/>
      <c r="KAC48" s="2"/>
      <c r="KAD48" s="2"/>
      <c r="KAE48" s="2"/>
      <c r="KAF48" s="2"/>
      <c r="KAG48" s="2"/>
      <c r="KAH48" s="2"/>
      <c r="KAI48" s="2"/>
      <c r="KAJ48" s="2"/>
      <c r="KAK48" s="2"/>
      <c r="KAL48" s="2"/>
      <c r="KAM48" s="2"/>
      <c r="KAN48" s="2"/>
      <c r="KAO48" s="2"/>
      <c r="KAP48" s="2"/>
      <c r="KAQ48" s="2"/>
      <c r="KAR48" s="2"/>
      <c r="KAS48" s="2"/>
      <c r="KAT48" s="2"/>
      <c r="KAU48" s="2"/>
      <c r="KAV48" s="2"/>
      <c r="KAW48" s="2"/>
      <c r="KAX48" s="2"/>
      <c r="KAY48" s="2"/>
      <c r="KAZ48" s="2"/>
      <c r="KBA48" s="2"/>
      <c r="KBB48" s="2"/>
      <c r="KBC48" s="2"/>
      <c r="KBD48" s="2"/>
      <c r="KBE48" s="2"/>
      <c r="KBF48" s="2"/>
      <c r="KBG48" s="2"/>
      <c r="KBH48" s="2"/>
      <c r="KBI48" s="2"/>
      <c r="KBJ48" s="2"/>
      <c r="KBK48" s="2"/>
      <c r="KBL48" s="2"/>
      <c r="KBM48" s="2"/>
      <c r="KBN48" s="2"/>
      <c r="KBO48" s="2"/>
      <c r="KBP48" s="2"/>
      <c r="KBQ48" s="2"/>
      <c r="KBR48" s="2"/>
      <c r="KBS48" s="2"/>
      <c r="KBT48" s="2"/>
      <c r="KBU48" s="2"/>
      <c r="KBV48" s="2"/>
      <c r="KBW48" s="2"/>
      <c r="KBX48" s="2"/>
      <c r="KBY48" s="2"/>
      <c r="KBZ48" s="2"/>
      <c r="KCA48" s="2"/>
      <c r="KCB48" s="2"/>
      <c r="KCC48" s="2"/>
      <c r="KCD48" s="2"/>
      <c r="KCE48" s="2"/>
      <c r="KCF48" s="2"/>
      <c r="KCG48" s="2"/>
      <c r="KCH48" s="2"/>
      <c r="KCI48" s="2"/>
      <c r="KCJ48" s="2"/>
      <c r="KCK48" s="2"/>
      <c r="KCL48" s="2"/>
      <c r="KCM48" s="2"/>
      <c r="KCN48" s="2"/>
      <c r="KCO48" s="2"/>
      <c r="KCP48" s="2"/>
      <c r="KCQ48" s="2"/>
      <c r="KCR48" s="2"/>
      <c r="KCS48" s="2"/>
      <c r="KCT48" s="2"/>
      <c r="KCU48" s="2"/>
      <c r="KCV48" s="2"/>
      <c r="KCW48" s="2"/>
      <c r="KCX48" s="2"/>
      <c r="KCY48" s="2"/>
      <c r="KCZ48" s="2"/>
      <c r="KDA48" s="2"/>
      <c r="KDB48" s="2"/>
      <c r="KDC48" s="2"/>
      <c r="KDD48" s="2"/>
      <c r="KDE48" s="2"/>
      <c r="KDF48" s="2"/>
      <c r="KDG48" s="2"/>
      <c r="KDH48" s="2"/>
      <c r="KDI48" s="2"/>
      <c r="KDJ48" s="2"/>
      <c r="KDK48" s="2"/>
      <c r="KDL48" s="2"/>
      <c r="KDM48" s="2"/>
      <c r="KDN48" s="2"/>
      <c r="KDO48" s="2"/>
      <c r="KDP48" s="2"/>
      <c r="KDQ48" s="2"/>
      <c r="KDR48" s="2"/>
      <c r="KDS48" s="2"/>
      <c r="KDT48" s="2"/>
      <c r="KDU48" s="2"/>
      <c r="KDV48" s="2"/>
      <c r="KDW48" s="2"/>
      <c r="KDX48" s="2"/>
      <c r="KDY48" s="2"/>
      <c r="KDZ48" s="2"/>
      <c r="KEA48" s="2"/>
      <c r="KEB48" s="2"/>
      <c r="KEC48" s="2"/>
      <c r="KED48" s="2"/>
      <c r="KEE48" s="2"/>
      <c r="KEF48" s="2"/>
      <c r="KEG48" s="2"/>
      <c r="KEH48" s="2"/>
      <c r="KEI48" s="2"/>
      <c r="KEJ48" s="2"/>
      <c r="KEK48" s="2"/>
      <c r="KEL48" s="2"/>
      <c r="KEM48" s="2"/>
      <c r="KEN48" s="2"/>
      <c r="KEO48" s="2"/>
      <c r="KEP48" s="2"/>
      <c r="KEQ48" s="2"/>
      <c r="KER48" s="2"/>
      <c r="KES48" s="2"/>
      <c r="KET48" s="2"/>
      <c r="KEU48" s="2"/>
      <c r="KEV48" s="2"/>
      <c r="KEW48" s="2"/>
      <c r="KEX48" s="2"/>
      <c r="KEY48" s="2"/>
      <c r="KEZ48" s="2"/>
      <c r="KFA48" s="2"/>
      <c r="KFB48" s="2"/>
      <c r="KFC48" s="2"/>
      <c r="KFD48" s="2"/>
      <c r="KFE48" s="2"/>
      <c r="KFF48" s="2"/>
      <c r="KFG48" s="2"/>
      <c r="KFH48" s="2"/>
      <c r="KFI48" s="2"/>
      <c r="KFJ48" s="2"/>
      <c r="KFK48" s="2"/>
      <c r="KFL48" s="2"/>
      <c r="KFM48" s="2"/>
      <c r="KFN48" s="2"/>
      <c r="KFO48" s="2"/>
      <c r="KFP48" s="2"/>
      <c r="KFQ48" s="2"/>
      <c r="KFR48" s="2"/>
      <c r="KFS48" s="2"/>
      <c r="KFT48" s="2"/>
      <c r="KFU48" s="2"/>
      <c r="KFV48" s="2"/>
      <c r="KFW48" s="2"/>
      <c r="KFX48" s="2"/>
      <c r="KFY48" s="2"/>
      <c r="KFZ48" s="2"/>
      <c r="KGA48" s="2"/>
      <c r="KGB48" s="2"/>
      <c r="KGC48" s="2"/>
      <c r="KGD48" s="2"/>
      <c r="KGE48" s="2"/>
      <c r="KGF48" s="2"/>
      <c r="KGG48" s="2"/>
      <c r="KGH48" s="2"/>
      <c r="KGI48" s="2"/>
      <c r="KGJ48" s="2"/>
      <c r="KGK48" s="2"/>
      <c r="KGL48" s="2"/>
      <c r="KGM48" s="2"/>
      <c r="KGN48" s="2"/>
      <c r="KGO48" s="2"/>
      <c r="KGP48" s="2"/>
      <c r="KGQ48" s="2"/>
      <c r="KGR48" s="2"/>
      <c r="KGS48" s="2"/>
      <c r="KGT48" s="2"/>
      <c r="KGU48" s="2"/>
      <c r="KGV48" s="2"/>
      <c r="KGW48" s="2"/>
      <c r="KGX48" s="2"/>
      <c r="KGY48" s="2"/>
      <c r="KGZ48" s="2"/>
      <c r="KHA48" s="2"/>
      <c r="KHB48" s="2"/>
      <c r="KHC48" s="2"/>
      <c r="KHD48" s="2"/>
      <c r="KHE48" s="2"/>
      <c r="KHF48" s="2"/>
      <c r="KHG48" s="2"/>
      <c r="KHH48" s="2"/>
      <c r="KHI48" s="2"/>
      <c r="KHJ48" s="2"/>
      <c r="KHK48" s="2"/>
      <c r="KHL48" s="2"/>
      <c r="KHM48" s="2"/>
      <c r="KHN48" s="2"/>
      <c r="KHO48" s="2"/>
      <c r="KHP48" s="2"/>
      <c r="KHQ48" s="2"/>
      <c r="KHR48" s="2"/>
      <c r="KHS48" s="2"/>
      <c r="KHT48" s="2"/>
      <c r="KHU48" s="2"/>
      <c r="KHV48" s="2"/>
      <c r="KHW48" s="2"/>
      <c r="KHX48" s="2"/>
      <c r="KHY48" s="2"/>
      <c r="KHZ48" s="2"/>
      <c r="KIA48" s="2"/>
      <c r="KIB48" s="2"/>
      <c r="KIC48" s="2"/>
      <c r="KID48" s="2"/>
      <c r="KIE48" s="2"/>
      <c r="KIF48" s="2"/>
      <c r="KIG48" s="2"/>
      <c r="KIH48" s="2"/>
      <c r="KII48" s="2"/>
      <c r="KIJ48" s="2"/>
      <c r="KIK48" s="2"/>
      <c r="KIL48" s="2"/>
      <c r="KIM48" s="2"/>
      <c r="KIN48" s="2"/>
      <c r="KIO48" s="2"/>
      <c r="KIP48" s="2"/>
      <c r="KIQ48" s="2"/>
      <c r="KIR48" s="2"/>
      <c r="KIS48" s="2"/>
      <c r="KIT48" s="2"/>
      <c r="KIU48" s="2"/>
      <c r="KIV48" s="2"/>
      <c r="KIW48" s="2"/>
      <c r="KIX48" s="2"/>
      <c r="KIY48" s="2"/>
      <c r="KIZ48" s="2"/>
      <c r="KJA48" s="2"/>
      <c r="KJB48" s="2"/>
      <c r="KJC48" s="2"/>
      <c r="KJD48" s="2"/>
      <c r="KJE48" s="2"/>
      <c r="KJF48" s="2"/>
      <c r="KJG48" s="2"/>
      <c r="KJH48" s="2"/>
      <c r="KJI48" s="2"/>
      <c r="KJJ48" s="2"/>
      <c r="KJK48" s="2"/>
      <c r="KJL48" s="2"/>
      <c r="KJM48" s="2"/>
      <c r="KJN48" s="2"/>
      <c r="KJO48" s="2"/>
      <c r="KJP48" s="2"/>
      <c r="KJQ48" s="2"/>
      <c r="KJR48" s="2"/>
      <c r="KJS48" s="2"/>
      <c r="KJT48" s="2"/>
      <c r="KJU48" s="2"/>
      <c r="KJV48" s="2"/>
      <c r="KJW48" s="2"/>
      <c r="KJX48" s="2"/>
      <c r="KJY48" s="2"/>
      <c r="KJZ48" s="2"/>
      <c r="KKA48" s="2"/>
      <c r="KKB48" s="2"/>
      <c r="KKC48" s="2"/>
      <c r="KKD48" s="2"/>
      <c r="KKE48" s="2"/>
      <c r="KKF48" s="2"/>
      <c r="KKG48" s="2"/>
      <c r="KKH48" s="2"/>
      <c r="KKI48" s="2"/>
      <c r="KKJ48" s="2"/>
      <c r="KKK48" s="2"/>
      <c r="KKL48" s="2"/>
      <c r="KKM48" s="2"/>
      <c r="KKN48" s="2"/>
      <c r="KKO48" s="2"/>
      <c r="KKP48" s="2"/>
      <c r="KKQ48" s="2"/>
      <c r="KKR48" s="2"/>
      <c r="KKS48" s="2"/>
      <c r="KKT48" s="2"/>
      <c r="KKU48" s="2"/>
      <c r="KKV48" s="2"/>
      <c r="KKW48" s="2"/>
      <c r="KKX48" s="2"/>
      <c r="KKY48" s="2"/>
      <c r="KKZ48" s="2"/>
      <c r="KLA48" s="2"/>
      <c r="KLB48" s="2"/>
      <c r="KLC48" s="2"/>
      <c r="KLD48" s="2"/>
      <c r="KLE48" s="2"/>
      <c r="KLF48" s="2"/>
      <c r="KLG48" s="2"/>
      <c r="KLH48" s="2"/>
      <c r="KLI48" s="2"/>
      <c r="KLJ48" s="2"/>
      <c r="KLK48" s="2"/>
      <c r="KLL48" s="2"/>
      <c r="KLM48" s="2"/>
      <c r="KLN48" s="2"/>
      <c r="KLO48" s="2"/>
      <c r="KLP48" s="2"/>
      <c r="KLQ48" s="2"/>
      <c r="KLR48" s="2"/>
      <c r="KLS48" s="2"/>
      <c r="KLT48" s="2"/>
      <c r="KLU48" s="2"/>
      <c r="KLV48" s="2"/>
      <c r="KLW48" s="2"/>
      <c r="KLX48" s="2"/>
      <c r="KLY48" s="2"/>
      <c r="KLZ48" s="2"/>
      <c r="KMA48" s="2"/>
      <c r="KMB48" s="2"/>
      <c r="KMC48" s="2"/>
      <c r="KMD48" s="2"/>
      <c r="KME48" s="2"/>
      <c r="KMF48" s="2"/>
      <c r="KMG48" s="2"/>
      <c r="KMH48" s="2"/>
      <c r="KMI48" s="2"/>
      <c r="KMJ48" s="2"/>
      <c r="KMK48" s="2"/>
      <c r="KML48" s="2"/>
      <c r="KMM48" s="2"/>
      <c r="KMN48" s="2"/>
      <c r="KMO48" s="2"/>
      <c r="KMP48" s="2"/>
      <c r="KMQ48" s="2"/>
      <c r="KMR48" s="2"/>
      <c r="KMS48" s="2"/>
      <c r="KMT48" s="2"/>
      <c r="KMU48" s="2"/>
      <c r="KMV48" s="2"/>
      <c r="KMW48" s="2"/>
      <c r="KMX48" s="2"/>
      <c r="KMY48" s="2"/>
      <c r="KMZ48" s="2"/>
      <c r="KNA48" s="2"/>
      <c r="KNB48" s="2"/>
      <c r="KNC48" s="2"/>
      <c r="KND48" s="2"/>
      <c r="KNE48" s="2"/>
      <c r="KNF48" s="2"/>
      <c r="KNG48" s="2"/>
      <c r="KNH48" s="2"/>
      <c r="KNI48" s="2"/>
      <c r="KNJ48" s="2"/>
      <c r="KNK48" s="2"/>
      <c r="KNL48" s="2"/>
      <c r="KNM48" s="2"/>
      <c r="KNN48" s="2"/>
      <c r="KNO48" s="2"/>
      <c r="KNP48" s="2"/>
      <c r="KNQ48" s="2"/>
      <c r="KNR48" s="2"/>
      <c r="KNS48" s="2"/>
      <c r="KNT48" s="2"/>
      <c r="KNU48" s="2"/>
      <c r="KNV48" s="2"/>
      <c r="KNW48" s="2"/>
      <c r="KNX48" s="2"/>
      <c r="KNY48" s="2"/>
      <c r="KNZ48" s="2"/>
      <c r="KOA48" s="2"/>
      <c r="KOB48" s="2"/>
      <c r="KOC48" s="2"/>
      <c r="KOD48" s="2"/>
      <c r="KOE48" s="2"/>
      <c r="KOF48" s="2"/>
      <c r="KOG48" s="2"/>
      <c r="KOH48" s="2"/>
      <c r="KOI48" s="2"/>
      <c r="KOJ48" s="2"/>
      <c r="KOK48" s="2"/>
      <c r="KOL48" s="2"/>
      <c r="KOM48" s="2"/>
      <c r="KON48" s="2"/>
      <c r="KOO48" s="2"/>
      <c r="KOP48" s="2"/>
      <c r="KOQ48" s="2"/>
      <c r="KOR48" s="2"/>
      <c r="KOS48" s="2"/>
      <c r="KOT48" s="2"/>
      <c r="KOU48" s="2"/>
      <c r="KOV48" s="2"/>
      <c r="KOW48" s="2"/>
      <c r="KOX48" s="2"/>
      <c r="KOY48" s="2"/>
      <c r="KOZ48" s="2"/>
      <c r="KPA48" s="2"/>
      <c r="KPB48" s="2"/>
      <c r="KPC48" s="2"/>
      <c r="KPD48" s="2"/>
      <c r="KPE48" s="2"/>
      <c r="KPF48" s="2"/>
      <c r="KPG48" s="2"/>
      <c r="KPH48" s="2"/>
      <c r="KPI48" s="2"/>
      <c r="KPJ48" s="2"/>
      <c r="KPK48" s="2"/>
      <c r="KPL48" s="2"/>
      <c r="KPM48" s="2"/>
      <c r="KPN48" s="2"/>
      <c r="KPO48" s="2"/>
      <c r="KPP48" s="2"/>
      <c r="KPQ48" s="2"/>
      <c r="KPR48" s="2"/>
      <c r="KPS48" s="2"/>
      <c r="KPT48" s="2"/>
      <c r="KPU48" s="2"/>
      <c r="KPV48" s="2"/>
      <c r="KPW48" s="2"/>
      <c r="KPX48" s="2"/>
      <c r="KPY48" s="2"/>
      <c r="KPZ48" s="2"/>
      <c r="KQA48" s="2"/>
      <c r="KQB48" s="2"/>
      <c r="KQC48" s="2"/>
      <c r="KQD48" s="2"/>
      <c r="KQE48" s="2"/>
      <c r="KQF48" s="2"/>
      <c r="KQG48" s="2"/>
      <c r="KQH48" s="2"/>
      <c r="KQI48" s="2"/>
      <c r="KQJ48" s="2"/>
      <c r="KQK48" s="2"/>
      <c r="KQL48" s="2"/>
      <c r="KQM48" s="2"/>
      <c r="KQN48" s="2"/>
      <c r="KQO48" s="2"/>
      <c r="KQP48" s="2"/>
      <c r="KQQ48" s="2"/>
      <c r="KQR48" s="2"/>
      <c r="KQS48" s="2"/>
      <c r="KQT48" s="2"/>
      <c r="KQU48" s="2"/>
      <c r="KQV48" s="2"/>
      <c r="KQW48" s="2"/>
      <c r="KQX48" s="2"/>
      <c r="KQY48" s="2"/>
      <c r="KQZ48" s="2"/>
      <c r="KRA48" s="2"/>
      <c r="KRB48" s="2"/>
      <c r="KRC48" s="2"/>
      <c r="KRD48" s="2"/>
      <c r="KRE48" s="2"/>
      <c r="KRF48" s="2"/>
      <c r="KRG48" s="2"/>
      <c r="KRH48" s="2"/>
      <c r="KRI48" s="2"/>
      <c r="KRJ48" s="2"/>
      <c r="KRK48" s="2"/>
      <c r="KRL48" s="2"/>
      <c r="KRM48" s="2"/>
      <c r="KRN48" s="2"/>
      <c r="KRO48" s="2"/>
      <c r="KRP48" s="2"/>
      <c r="KRQ48" s="2"/>
      <c r="KRR48" s="2"/>
      <c r="KRS48" s="2"/>
      <c r="KRT48" s="2"/>
      <c r="KRU48" s="2"/>
      <c r="KRV48" s="2"/>
      <c r="KRW48" s="2"/>
      <c r="KRX48" s="2"/>
      <c r="KRY48" s="2"/>
      <c r="KRZ48" s="2"/>
      <c r="KSA48" s="2"/>
      <c r="KSB48" s="2"/>
      <c r="KSC48" s="2"/>
      <c r="KSD48" s="2"/>
      <c r="KSE48" s="2"/>
      <c r="KSF48" s="2"/>
      <c r="KSG48" s="2"/>
      <c r="KSH48" s="2"/>
      <c r="KSI48" s="2"/>
      <c r="KSJ48" s="2"/>
      <c r="KSK48" s="2"/>
      <c r="KSL48" s="2"/>
      <c r="KSM48" s="2"/>
      <c r="KSN48" s="2"/>
      <c r="KSO48" s="2"/>
      <c r="KSP48" s="2"/>
      <c r="KSQ48" s="2"/>
      <c r="KSR48" s="2"/>
      <c r="KSS48" s="2"/>
      <c r="KST48" s="2"/>
      <c r="KSU48" s="2"/>
      <c r="KSV48" s="2"/>
      <c r="KSW48" s="2"/>
      <c r="KSX48" s="2"/>
      <c r="KSY48" s="2"/>
      <c r="KSZ48" s="2"/>
      <c r="KTA48" s="2"/>
      <c r="KTB48" s="2"/>
      <c r="KTC48" s="2"/>
      <c r="KTD48" s="2"/>
      <c r="KTE48" s="2"/>
      <c r="KTF48" s="2"/>
      <c r="KTG48" s="2"/>
      <c r="KTH48" s="2"/>
      <c r="KTI48" s="2"/>
      <c r="KTJ48" s="2"/>
      <c r="KTK48" s="2"/>
      <c r="KTL48" s="2"/>
      <c r="KTM48" s="2"/>
      <c r="KTN48" s="2"/>
      <c r="KTO48" s="2"/>
      <c r="KTP48" s="2"/>
      <c r="KTQ48" s="2"/>
      <c r="KTR48" s="2"/>
      <c r="KTS48" s="2"/>
      <c r="KTT48" s="2"/>
      <c r="KTU48" s="2"/>
      <c r="KTV48" s="2"/>
      <c r="KTW48" s="2"/>
      <c r="KTX48" s="2"/>
      <c r="KTY48" s="2"/>
      <c r="KTZ48" s="2"/>
      <c r="KUA48" s="2"/>
      <c r="KUB48" s="2"/>
      <c r="KUC48" s="2"/>
      <c r="KUD48" s="2"/>
      <c r="KUE48" s="2"/>
      <c r="KUF48" s="2"/>
      <c r="KUG48" s="2"/>
      <c r="KUH48" s="2"/>
      <c r="KUI48" s="2"/>
      <c r="KUJ48" s="2"/>
      <c r="KUK48" s="2"/>
      <c r="KUL48" s="2"/>
      <c r="KUM48" s="2"/>
      <c r="KUN48" s="2"/>
      <c r="KUO48" s="2"/>
      <c r="KUP48" s="2"/>
      <c r="KUQ48" s="2"/>
      <c r="KUR48" s="2"/>
      <c r="KUS48" s="2"/>
      <c r="KUT48" s="2"/>
      <c r="KUU48" s="2"/>
      <c r="KUV48" s="2"/>
      <c r="KUW48" s="2"/>
      <c r="KUX48" s="2"/>
      <c r="KUY48" s="2"/>
      <c r="KUZ48" s="2"/>
      <c r="KVA48" s="2"/>
      <c r="KVB48" s="2"/>
      <c r="KVC48" s="2"/>
      <c r="KVD48" s="2"/>
      <c r="KVE48" s="2"/>
      <c r="KVF48" s="2"/>
      <c r="KVG48" s="2"/>
      <c r="KVH48" s="2"/>
      <c r="KVI48" s="2"/>
      <c r="KVJ48" s="2"/>
      <c r="KVK48" s="2"/>
      <c r="KVL48" s="2"/>
      <c r="KVM48" s="2"/>
      <c r="KVN48" s="2"/>
      <c r="KVO48" s="2"/>
      <c r="KVP48" s="2"/>
      <c r="KVQ48" s="2"/>
      <c r="KVR48" s="2"/>
      <c r="KVS48" s="2"/>
      <c r="KVT48" s="2"/>
      <c r="KVU48" s="2"/>
      <c r="KVV48" s="2"/>
      <c r="KVW48" s="2"/>
      <c r="KVX48" s="2"/>
      <c r="KVY48" s="2"/>
      <c r="KVZ48" s="2"/>
      <c r="KWA48" s="2"/>
      <c r="KWB48" s="2"/>
      <c r="KWC48" s="2"/>
      <c r="KWD48" s="2"/>
      <c r="KWE48" s="2"/>
      <c r="KWF48" s="2"/>
      <c r="KWG48" s="2"/>
      <c r="KWH48" s="2"/>
      <c r="KWI48" s="2"/>
      <c r="KWJ48" s="2"/>
      <c r="KWK48" s="2"/>
      <c r="KWL48" s="2"/>
      <c r="KWM48" s="2"/>
      <c r="KWN48" s="2"/>
      <c r="KWO48" s="2"/>
      <c r="KWP48" s="2"/>
      <c r="KWQ48" s="2"/>
      <c r="KWR48" s="2"/>
      <c r="KWS48" s="2"/>
      <c r="KWT48" s="2"/>
      <c r="KWU48" s="2"/>
      <c r="KWV48" s="2"/>
      <c r="KWW48" s="2"/>
      <c r="KWX48" s="2"/>
      <c r="KWY48" s="2"/>
      <c r="KWZ48" s="2"/>
      <c r="KXA48" s="2"/>
      <c r="KXB48" s="2"/>
      <c r="KXC48" s="2"/>
      <c r="KXD48" s="2"/>
      <c r="KXE48" s="2"/>
      <c r="KXF48" s="2"/>
      <c r="KXG48" s="2"/>
      <c r="KXH48" s="2"/>
      <c r="KXI48" s="2"/>
      <c r="KXJ48" s="2"/>
      <c r="KXK48" s="2"/>
      <c r="KXL48" s="2"/>
      <c r="KXM48" s="2"/>
      <c r="KXN48" s="2"/>
      <c r="KXO48" s="2"/>
      <c r="KXP48" s="2"/>
      <c r="KXQ48" s="2"/>
      <c r="KXR48" s="2"/>
      <c r="KXS48" s="2"/>
      <c r="KXT48" s="2"/>
      <c r="KXU48" s="2"/>
      <c r="KXV48" s="2"/>
      <c r="KXW48" s="2"/>
      <c r="KXX48" s="2"/>
      <c r="KXY48" s="2"/>
      <c r="KXZ48" s="2"/>
      <c r="KYA48" s="2"/>
      <c r="KYB48" s="2"/>
      <c r="KYC48" s="2"/>
      <c r="KYD48" s="2"/>
      <c r="KYE48" s="2"/>
      <c r="KYF48" s="2"/>
      <c r="KYG48" s="2"/>
      <c r="KYH48" s="2"/>
      <c r="KYI48" s="2"/>
      <c r="KYJ48" s="2"/>
      <c r="KYK48" s="2"/>
      <c r="KYL48" s="2"/>
      <c r="KYM48" s="2"/>
      <c r="KYN48" s="2"/>
      <c r="KYO48" s="2"/>
      <c r="KYP48" s="2"/>
      <c r="KYQ48" s="2"/>
      <c r="KYR48" s="2"/>
      <c r="KYS48" s="2"/>
      <c r="KYT48" s="2"/>
      <c r="KYU48" s="2"/>
      <c r="KYV48" s="2"/>
      <c r="KYW48" s="2"/>
      <c r="KYX48" s="2"/>
      <c r="KYY48" s="2"/>
      <c r="KYZ48" s="2"/>
      <c r="KZA48" s="2"/>
      <c r="KZB48" s="2"/>
      <c r="KZC48" s="2"/>
      <c r="KZD48" s="2"/>
      <c r="KZE48" s="2"/>
      <c r="KZF48" s="2"/>
      <c r="KZG48" s="2"/>
      <c r="KZH48" s="2"/>
      <c r="KZI48" s="2"/>
      <c r="KZJ48" s="2"/>
      <c r="KZK48" s="2"/>
      <c r="KZL48" s="2"/>
      <c r="KZM48" s="2"/>
      <c r="KZN48" s="2"/>
      <c r="KZO48" s="2"/>
      <c r="KZP48" s="2"/>
      <c r="KZQ48" s="2"/>
      <c r="KZR48" s="2"/>
      <c r="KZS48" s="2"/>
      <c r="KZT48" s="2"/>
      <c r="KZU48" s="2"/>
      <c r="KZV48" s="2"/>
      <c r="KZW48" s="2"/>
      <c r="KZX48" s="2"/>
      <c r="KZY48" s="2"/>
      <c r="KZZ48" s="2"/>
      <c r="LAA48" s="2"/>
      <c r="LAB48" s="2"/>
      <c r="LAC48" s="2"/>
      <c r="LAD48" s="2"/>
      <c r="LAE48" s="2"/>
      <c r="LAF48" s="2"/>
      <c r="LAG48" s="2"/>
      <c r="LAH48" s="2"/>
      <c r="LAI48" s="2"/>
      <c r="LAJ48" s="2"/>
      <c r="LAK48" s="2"/>
      <c r="LAL48" s="2"/>
      <c r="LAM48" s="2"/>
      <c r="LAN48" s="2"/>
      <c r="LAO48" s="2"/>
      <c r="LAP48" s="2"/>
      <c r="LAQ48" s="2"/>
      <c r="LAR48" s="2"/>
      <c r="LAS48" s="2"/>
      <c r="LAT48" s="2"/>
      <c r="LAU48" s="2"/>
      <c r="LAV48" s="2"/>
      <c r="LAW48" s="2"/>
      <c r="LAX48" s="2"/>
      <c r="LAY48" s="2"/>
      <c r="LAZ48" s="2"/>
      <c r="LBA48" s="2"/>
      <c r="LBB48" s="2"/>
      <c r="LBC48" s="2"/>
      <c r="LBD48" s="2"/>
      <c r="LBE48" s="2"/>
      <c r="LBF48" s="2"/>
      <c r="LBG48" s="2"/>
      <c r="LBH48" s="2"/>
      <c r="LBI48" s="2"/>
      <c r="LBJ48" s="2"/>
      <c r="LBK48" s="2"/>
      <c r="LBL48" s="2"/>
      <c r="LBM48" s="2"/>
      <c r="LBN48" s="2"/>
      <c r="LBO48" s="2"/>
      <c r="LBP48" s="2"/>
      <c r="LBQ48" s="2"/>
      <c r="LBR48" s="2"/>
      <c r="LBS48" s="2"/>
      <c r="LBT48" s="2"/>
      <c r="LBU48" s="2"/>
      <c r="LBV48" s="2"/>
      <c r="LBW48" s="2"/>
      <c r="LBX48" s="2"/>
      <c r="LBY48" s="2"/>
      <c r="LBZ48" s="2"/>
      <c r="LCA48" s="2"/>
      <c r="LCB48" s="2"/>
      <c r="LCC48" s="2"/>
      <c r="LCD48" s="2"/>
      <c r="LCE48" s="2"/>
      <c r="LCF48" s="2"/>
      <c r="LCG48" s="2"/>
      <c r="LCH48" s="2"/>
      <c r="LCI48" s="2"/>
      <c r="LCJ48" s="2"/>
      <c r="LCK48" s="2"/>
      <c r="LCL48" s="2"/>
      <c r="LCM48" s="2"/>
      <c r="LCN48" s="2"/>
      <c r="LCO48" s="2"/>
      <c r="LCP48" s="2"/>
      <c r="LCQ48" s="2"/>
      <c r="LCR48" s="2"/>
      <c r="LCS48" s="2"/>
      <c r="LCT48" s="2"/>
      <c r="LCU48" s="2"/>
      <c r="LCV48" s="2"/>
      <c r="LCW48" s="2"/>
      <c r="LCX48" s="2"/>
      <c r="LCY48" s="2"/>
      <c r="LCZ48" s="2"/>
      <c r="LDA48" s="2"/>
      <c r="LDB48" s="2"/>
      <c r="LDC48" s="2"/>
      <c r="LDD48" s="2"/>
      <c r="LDE48" s="2"/>
      <c r="LDF48" s="2"/>
      <c r="LDG48" s="2"/>
      <c r="LDH48" s="2"/>
      <c r="LDI48" s="2"/>
      <c r="LDJ48" s="2"/>
      <c r="LDK48" s="2"/>
      <c r="LDL48" s="2"/>
      <c r="LDM48" s="2"/>
      <c r="LDN48" s="2"/>
      <c r="LDO48" s="2"/>
      <c r="LDP48" s="2"/>
      <c r="LDQ48" s="2"/>
      <c r="LDR48" s="2"/>
      <c r="LDS48" s="2"/>
      <c r="LDT48" s="2"/>
      <c r="LDU48" s="2"/>
      <c r="LDV48" s="2"/>
      <c r="LDW48" s="2"/>
      <c r="LDX48" s="2"/>
      <c r="LDY48" s="2"/>
      <c r="LDZ48" s="2"/>
      <c r="LEA48" s="2"/>
      <c r="LEB48" s="2"/>
      <c r="LEC48" s="2"/>
      <c r="LED48" s="2"/>
      <c r="LEE48" s="2"/>
      <c r="LEF48" s="2"/>
      <c r="LEG48" s="2"/>
      <c r="LEH48" s="2"/>
      <c r="LEI48" s="2"/>
      <c r="LEJ48" s="2"/>
      <c r="LEK48" s="2"/>
      <c r="LEL48" s="2"/>
      <c r="LEM48" s="2"/>
      <c r="LEN48" s="2"/>
      <c r="LEO48" s="2"/>
      <c r="LEP48" s="2"/>
      <c r="LEQ48" s="2"/>
      <c r="LER48" s="2"/>
      <c r="LES48" s="2"/>
      <c r="LET48" s="2"/>
      <c r="LEU48" s="2"/>
      <c r="LEV48" s="2"/>
      <c r="LEW48" s="2"/>
      <c r="LEX48" s="2"/>
      <c r="LEY48" s="2"/>
      <c r="LEZ48" s="2"/>
      <c r="LFA48" s="2"/>
      <c r="LFB48" s="2"/>
      <c r="LFC48" s="2"/>
      <c r="LFD48" s="2"/>
      <c r="LFE48" s="2"/>
      <c r="LFF48" s="2"/>
      <c r="LFG48" s="2"/>
      <c r="LFH48" s="2"/>
      <c r="LFI48" s="2"/>
      <c r="LFJ48" s="2"/>
      <c r="LFK48" s="2"/>
      <c r="LFL48" s="2"/>
      <c r="LFM48" s="2"/>
      <c r="LFN48" s="2"/>
      <c r="LFO48" s="2"/>
      <c r="LFP48" s="2"/>
      <c r="LFQ48" s="2"/>
      <c r="LFR48" s="2"/>
      <c r="LFS48" s="2"/>
      <c r="LFT48" s="2"/>
      <c r="LFU48" s="2"/>
      <c r="LFV48" s="2"/>
      <c r="LFW48" s="2"/>
      <c r="LFX48" s="2"/>
      <c r="LFY48" s="2"/>
      <c r="LFZ48" s="2"/>
      <c r="LGA48" s="2"/>
      <c r="LGB48" s="2"/>
      <c r="LGC48" s="2"/>
      <c r="LGD48" s="2"/>
      <c r="LGE48" s="2"/>
      <c r="LGF48" s="2"/>
      <c r="LGG48" s="2"/>
      <c r="LGH48" s="2"/>
      <c r="LGI48" s="2"/>
      <c r="LGJ48" s="2"/>
      <c r="LGK48" s="2"/>
      <c r="LGL48" s="2"/>
      <c r="LGM48" s="2"/>
      <c r="LGN48" s="2"/>
      <c r="LGO48" s="2"/>
      <c r="LGP48" s="2"/>
      <c r="LGQ48" s="2"/>
      <c r="LGR48" s="2"/>
      <c r="LGS48" s="2"/>
      <c r="LGT48" s="2"/>
      <c r="LGU48" s="2"/>
      <c r="LGV48" s="2"/>
      <c r="LGW48" s="2"/>
      <c r="LGX48" s="2"/>
      <c r="LGY48" s="2"/>
      <c r="LGZ48" s="2"/>
      <c r="LHA48" s="2"/>
      <c r="LHB48" s="2"/>
      <c r="LHC48" s="2"/>
      <c r="LHD48" s="2"/>
      <c r="LHE48" s="2"/>
      <c r="LHF48" s="2"/>
      <c r="LHG48" s="2"/>
      <c r="LHH48" s="2"/>
      <c r="LHI48" s="2"/>
      <c r="LHJ48" s="2"/>
      <c r="LHK48" s="2"/>
      <c r="LHL48" s="2"/>
      <c r="LHM48" s="2"/>
      <c r="LHN48" s="2"/>
      <c r="LHO48" s="2"/>
      <c r="LHP48" s="2"/>
      <c r="LHQ48" s="2"/>
      <c r="LHR48" s="2"/>
      <c r="LHS48" s="2"/>
      <c r="LHT48" s="2"/>
      <c r="LHU48" s="2"/>
      <c r="LHV48" s="2"/>
      <c r="LHW48" s="2"/>
      <c r="LHX48" s="2"/>
      <c r="LHY48" s="2"/>
      <c r="LHZ48" s="2"/>
      <c r="LIA48" s="2"/>
      <c r="LIB48" s="2"/>
      <c r="LIC48" s="2"/>
      <c r="LID48" s="2"/>
      <c r="LIE48" s="2"/>
      <c r="LIF48" s="2"/>
      <c r="LIG48" s="2"/>
      <c r="LIH48" s="2"/>
      <c r="LII48" s="2"/>
      <c r="LIJ48" s="2"/>
      <c r="LIK48" s="2"/>
      <c r="LIL48" s="2"/>
      <c r="LIM48" s="2"/>
      <c r="LIN48" s="2"/>
      <c r="LIO48" s="2"/>
      <c r="LIP48" s="2"/>
      <c r="LIQ48" s="2"/>
      <c r="LIR48" s="2"/>
      <c r="LIS48" s="2"/>
      <c r="LIT48" s="2"/>
      <c r="LIU48" s="2"/>
      <c r="LIV48" s="2"/>
      <c r="LIW48" s="2"/>
      <c r="LIX48" s="2"/>
      <c r="LIY48" s="2"/>
      <c r="LIZ48" s="2"/>
      <c r="LJA48" s="2"/>
      <c r="LJB48" s="2"/>
      <c r="LJC48" s="2"/>
      <c r="LJD48" s="2"/>
      <c r="LJE48" s="2"/>
      <c r="LJF48" s="2"/>
      <c r="LJG48" s="2"/>
      <c r="LJH48" s="2"/>
      <c r="LJI48" s="2"/>
      <c r="LJJ48" s="2"/>
      <c r="LJK48" s="2"/>
      <c r="LJL48" s="2"/>
      <c r="LJM48" s="2"/>
      <c r="LJN48" s="2"/>
      <c r="LJO48" s="2"/>
      <c r="LJP48" s="2"/>
      <c r="LJQ48" s="2"/>
      <c r="LJR48" s="2"/>
      <c r="LJS48" s="2"/>
      <c r="LJT48" s="2"/>
      <c r="LJU48" s="2"/>
      <c r="LJV48" s="2"/>
      <c r="LJW48" s="2"/>
      <c r="LJX48" s="2"/>
      <c r="LJY48" s="2"/>
      <c r="LJZ48" s="2"/>
      <c r="LKA48" s="2"/>
      <c r="LKB48" s="2"/>
      <c r="LKC48" s="2"/>
      <c r="LKD48" s="2"/>
      <c r="LKE48" s="2"/>
      <c r="LKF48" s="2"/>
      <c r="LKG48" s="2"/>
      <c r="LKH48" s="2"/>
      <c r="LKI48" s="2"/>
      <c r="LKJ48" s="2"/>
      <c r="LKK48" s="2"/>
      <c r="LKL48" s="2"/>
      <c r="LKM48" s="2"/>
      <c r="LKN48" s="2"/>
      <c r="LKO48" s="2"/>
      <c r="LKP48" s="2"/>
      <c r="LKQ48" s="2"/>
      <c r="LKR48" s="2"/>
      <c r="LKS48" s="2"/>
      <c r="LKT48" s="2"/>
      <c r="LKU48" s="2"/>
      <c r="LKV48" s="2"/>
      <c r="LKW48" s="2"/>
      <c r="LKX48" s="2"/>
      <c r="LKY48" s="2"/>
      <c r="LKZ48" s="2"/>
      <c r="LLA48" s="2"/>
      <c r="LLB48" s="2"/>
      <c r="LLC48" s="2"/>
      <c r="LLD48" s="2"/>
      <c r="LLE48" s="2"/>
      <c r="LLF48" s="2"/>
      <c r="LLG48" s="2"/>
      <c r="LLH48" s="2"/>
      <c r="LLI48" s="2"/>
      <c r="LLJ48" s="2"/>
      <c r="LLK48" s="2"/>
      <c r="LLL48" s="2"/>
      <c r="LLM48" s="2"/>
      <c r="LLN48" s="2"/>
      <c r="LLO48" s="2"/>
      <c r="LLP48" s="2"/>
      <c r="LLQ48" s="2"/>
      <c r="LLR48" s="2"/>
      <c r="LLS48" s="2"/>
      <c r="LLT48" s="2"/>
      <c r="LLU48" s="2"/>
      <c r="LLV48" s="2"/>
      <c r="LLW48" s="2"/>
      <c r="LLX48" s="2"/>
      <c r="LLY48" s="2"/>
      <c r="LLZ48" s="2"/>
      <c r="LMA48" s="2"/>
      <c r="LMB48" s="2"/>
      <c r="LMC48" s="2"/>
      <c r="LMD48" s="2"/>
      <c r="LME48" s="2"/>
      <c r="LMF48" s="2"/>
      <c r="LMG48" s="2"/>
      <c r="LMH48" s="2"/>
      <c r="LMI48" s="2"/>
      <c r="LMJ48" s="2"/>
      <c r="LMK48" s="2"/>
      <c r="LML48" s="2"/>
      <c r="LMM48" s="2"/>
      <c r="LMN48" s="2"/>
      <c r="LMO48" s="2"/>
      <c r="LMP48" s="2"/>
      <c r="LMQ48" s="2"/>
      <c r="LMR48" s="2"/>
      <c r="LMS48" s="2"/>
      <c r="LMT48" s="2"/>
      <c r="LMU48" s="2"/>
      <c r="LMV48" s="2"/>
      <c r="LMW48" s="2"/>
      <c r="LMX48" s="2"/>
      <c r="LMY48" s="2"/>
      <c r="LMZ48" s="2"/>
      <c r="LNA48" s="2"/>
      <c r="LNB48" s="2"/>
      <c r="LNC48" s="2"/>
      <c r="LND48" s="2"/>
      <c r="LNE48" s="2"/>
      <c r="LNF48" s="2"/>
      <c r="LNG48" s="2"/>
      <c r="LNH48" s="2"/>
      <c r="LNI48" s="2"/>
      <c r="LNJ48" s="2"/>
      <c r="LNK48" s="2"/>
      <c r="LNL48" s="2"/>
      <c r="LNM48" s="2"/>
      <c r="LNN48" s="2"/>
      <c r="LNO48" s="2"/>
      <c r="LNP48" s="2"/>
      <c r="LNQ48" s="2"/>
      <c r="LNR48" s="2"/>
      <c r="LNS48" s="2"/>
      <c r="LNT48" s="2"/>
      <c r="LNU48" s="2"/>
      <c r="LNV48" s="2"/>
      <c r="LNW48" s="2"/>
      <c r="LNX48" s="2"/>
      <c r="LNY48" s="2"/>
      <c r="LNZ48" s="2"/>
      <c r="LOA48" s="2"/>
      <c r="LOB48" s="2"/>
      <c r="LOC48" s="2"/>
      <c r="LOD48" s="2"/>
      <c r="LOE48" s="2"/>
      <c r="LOF48" s="2"/>
      <c r="LOG48" s="2"/>
      <c r="LOH48" s="2"/>
      <c r="LOI48" s="2"/>
      <c r="LOJ48" s="2"/>
      <c r="LOK48" s="2"/>
      <c r="LOL48" s="2"/>
      <c r="LOM48" s="2"/>
      <c r="LON48" s="2"/>
      <c r="LOO48" s="2"/>
      <c r="LOP48" s="2"/>
      <c r="LOQ48" s="2"/>
      <c r="LOR48" s="2"/>
      <c r="LOS48" s="2"/>
      <c r="LOT48" s="2"/>
      <c r="LOU48" s="2"/>
      <c r="LOV48" s="2"/>
      <c r="LOW48" s="2"/>
      <c r="LOX48" s="2"/>
      <c r="LOY48" s="2"/>
      <c r="LOZ48" s="2"/>
      <c r="LPA48" s="2"/>
      <c r="LPB48" s="2"/>
      <c r="LPC48" s="2"/>
      <c r="LPD48" s="2"/>
      <c r="LPE48" s="2"/>
      <c r="LPF48" s="2"/>
      <c r="LPG48" s="2"/>
      <c r="LPH48" s="2"/>
      <c r="LPI48" s="2"/>
      <c r="LPJ48" s="2"/>
      <c r="LPK48" s="2"/>
      <c r="LPL48" s="2"/>
      <c r="LPM48" s="2"/>
      <c r="LPN48" s="2"/>
      <c r="LPO48" s="2"/>
      <c r="LPP48" s="2"/>
      <c r="LPQ48" s="2"/>
      <c r="LPR48" s="2"/>
      <c r="LPS48" s="2"/>
      <c r="LPT48" s="2"/>
      <c r="LPU48" s="2"/>
      <c r="LPV48" s="2"/>
      <c r="LPW48" s="2"/>
      <c r="LPX48" s="2"/>
      <c r="LPY48" s="2"/>
      <c r="LPZ48" s="2"/>
      <c r="LQA48" s="2"/>
      <c r="LQB48" s="2"/>
      <c r="LQC48" s="2"/>
      <c r="LQD48" s="2"/>
      <c r="LQE48" s="2"/>
      <c r="LQF48" s="2"/>
      <c r="LQG48" s="2"/>
      <c r="LQH48" s="2"/>
      <c r="LQI48" s="2"/>
      <c r="LQJ48" s="2"/>
      <c r="LQK48" s="2"/>
      <c r="LQL48" s="2"/>
      <c r="LQM48" s="2"/>
      <c r="LQN48" s="2"/>
      <c r="LQO48" s="2"/>
      <c r="LQP48" s="2"/>
      <c r="LQQ48" s="2"/>
      <c r="LQR48" s="2"/>
      <c r="LQS48" s="2"/>
      <c r="LQT48" s="2"/>
      <c r="LQU48" s="2"/>
      <c r="LQV48" s="2"/>
      <c r="LQW48" s="2"/>
      <c r="LQX48" s="2"/>
      <c r="LQY48" s="2"/>
      <c r="LQZ48" s="2"/>
      <c r="LRA48" s="2"/>
      <c r="LRB48" s="2"/>
      <c r="LRC48" s="2"/>
      <c r="LRD48" s="2"/>
      <c r="LRE48" s="2"/>
      <c r="LRF48" s="2"/>
      <c r="LRG48" s="2"/>
      <c r="LRH48" s="2"/>
      <c r="LRI48" s="2"/>
      <c r="LRJ48" s="2"/>
      <c r="LRK48" s="2"/>
      <c r="LRL48" s="2"/>
      <c r="LRM48" s="2"/>
      <c r="LRN48" s="2"/>
      <c r="LRO48" s="2"/>
      <c r="LRP48" s="2"/>
      <c r="LRQ48" s="2"/>
      <c r="LRR48" s="2"/>
      <c r="LRS48" s="2"/>
      <c r="LRT48" s="2"/>
      <c r="LRU48" s="2"/>
      <c r="LRV48" s="2"/>
      <c r="LRW48" s="2"/>
      <c r="LRX48" s="2"/>
      <c r="LRY48" s="2"/>
      <c r="LRZ48" s="2"/>
      <c r="LSA48" s="2"/>
      <c r="LSB48" s="2"/>
      <c r="LSC48" s="2"/>
      <c r="LSD48" s="2"/>
      <c r="LSE48" s="2"/>
      <c r="LSF48" s="2"/>
      <c r="LSG48" s="2"/>
      <c r="LSH48" s="2"/>
      <c r="LSI48" s="2"/>
      <c r="LSJ48" s="2"/>
      <c r="LSK48" s="2"/>
      <c r="LSL48" s="2"/>
      <c r="LSM48" s="2"/>
      <c r="LSN48" s="2"/>
      <c r="LSO48" s="2"/>
      <c r="LSP48" s="2"/>
      <c r="LSQ48" s="2"/>
      <c r="LSR48" s="2"/>
      <c r="LSS48" s="2"/>
      <c r="LST48" s="2"/>
      <c r="LSU48" s="2"/>
      <c r="LSV48" s="2"/>
      <c r="LSW48" s="2"/>
      <c r="LSX48" s="2"/>
      <c r="LSY48" s="2"/>
      <c r="LSZ48" s="2"/>
      <c r="LTA48" s="2"/>
      <c r="LTB48" s="2"/>
      <c r="LTC48" s="2"/>
      <c r="LTD48" s="2"/>
      <c r="LTE48" s="2"/>
      <c r="LTF48" s="2"/>
      <c r="LTG48" s="2"/>
      <c r="LTH48" s="2"/>
      <c r="LTI48" s="2"/>
      <c r="LTJ48" s="2"/>
      <c r="LTK48" s="2"/>
      <c r="LTL48" s="2"/>
      <c r="LTM48" s="2"/>
      <c r="LTN48" s="2"/>
      <c r="LTO48" s="2"/>
      <c r="LTP48" s="2"/>
      <c r="LTQ48" s="2"/>
      <c r="LTR48" s="2"/>
      <c r="LTS48" s="2"/>
      <c r="LTT48" s="2"/>
      <c r="LTU48" s="2"/>
      <c r="LTV48" s="2"/>
      <c r="LTW48" s="2"/>
      <c r="LTX48" s="2"/>
      <c r="LTY48" s="2"/>
      <c r="LTZ48" s="2"/>
      <c r="LUA48" s="2"/>
      <c r="LUB48" s="2"/>
      <c r="LUC48" s="2"/>
      <c r="LUD48" s="2"/>
      <c r="LUE48" s="2"/>
      <c r="LUF48" s="2"/>
      <c r="LUG48" s="2"/>
      <c r="LUH48" s="2"/>
      <c r="LUI48" s="2"/>
      <c r="LUJ48" s="2"/>
      <c r="LUK48" s="2"/>
      <c r="LUL48" s="2"/>
      <c r="LUM48" s="2"/>
      <c r="LUN48" s="2"/>
      <c r="LUO48" s="2"/>
      <c r="LUP48" s="2"/>
      <c r="LUQ48" s="2"/>
      <c r="LUR48" s="2"/>
      <c r="LUS48" s="2"/>
      <c r="LUT48" s="2"/>
      <c r="LUU48" s="2"/>
      <c r="LUV48" s="2"/>
      <c r="LUW48" s="2"/>
      <c r="LUX48" s="2"/>
      <c r="LUY48" s="2"/>
      <c r="LUZ48" s="2"/>
      <c r="LVA48" s="2"/>
      <c r="LVB48" s="2"/>
      <c r="LVC48" s="2"/>
      <c r="LVD48" s="2"/>
      <c r="LVE48" s="2"/>
      <c r="LVF48" s="2"/>
      <c r="LVG48" s="2"/>
      <c r="LVH48" s="2"/>
      <c r="LVI48" s="2"/>
      <c r="LVJ48" s="2"/>
      <c r="LVK48" s="2"/>
      <c r="LVL48" s="2"/>
      <c r="LVM48" s="2"/>
      <c r="LVN48" s="2"/>
      <c r="LVO48" s="2"/>
      <c r="LVP48" s="2"/>
      <c r="LVQ48" s="2"/>
      <c r="LVR48" s="2"/>
      <c r="LVS48" s="2"/>
      <c r="LVT48" s="2"/>
      <c r="LVU48" s="2"/>
      <c r="LVV48" s="2"/>
      <c r="LVW48" s="2"/>
      <c r="LVX48" s="2"/>
      <c r="LVY48" s="2"/>
      <c r="LVZ48" s="2"/>
      <c r="LWA48" s="2"/>
      <c r="LWB48" s="2"/>
      <c r="LWC48" s="2"/>
      <c r="LWD48" s="2"/>
      <c r="LWE48" s="2"/>
      <c r="LWF48" s="2"/>
      <c r="LWG48" s="2"/>
      <c r="LWH48" s="2"/>
      <c r="LWI48" s="2"/>
      <c r="LWJ48" s="2"/>
      <c r="LWK48" s="2"/>
      <c r="LWL48" s="2"/>
      <c r="LWM48" s="2"/>
      <c r="LWN48" s="2"/>
      <c r="LWO48" s="2"/>
      <c r="LWP48" s="2"/>
      <c r="LWQ48" s="2"/>
      <c r="LWR48" s="2"/>
      <c r="LWS48" s="2"/>
      <c r="LWT48" s="2"/>
      <c r="LWU48" s="2"/>
      <c r="LWV48" s="2"/>
      <c r="LWW48" s="2"/>
      <c r="LWX48" s="2"/>
      <c r="LWY48" s="2"/>
      <c r="LWZ48" s="2"/>
      <c r="LXA48" s="2"/>
      <c r="LXB48" s="2"/>
      <c r="LXC48" s="2"/>
      <c r="LXD48" s="2"/>
      <c r="LXE48" s="2"/>
      <c r="LXF48" s="2"/>
      <c r="LXG48" s="2"/>
      <c r="LXH48" s="2"/>
      <c r="LXI48" s="2"/>
      <c r="LXJ48" s="2"/>
      <c r="LXK48" s="2"/>
      <c r="LXL48" s="2"/>
      <c r="LXM48" s="2"/>
      <c r="LXN48" s="2"/>
      <c r="LXO48" s="2"/>
      <c r="LXP48" s="2"/>
      <c r="LXQ48" s="2"/>
      <c r="LXR48" s="2"/>
      <c r="LXS48" s="2"/>
      <c r="LXT48" s="2"/>
      <c r="LXU48" s="2"/>
      <c r="LXV48" s="2"/>
      <c r="LXW48" s="2"/>
      <c r="LXX48" s="2"/>
      <c r="LXY48" s="2"/>
      <c r="LXZ48" s="2"/>
      <c r="LYA48" s="2"/>
      <c r="LYB48" s="2"/>
      <c r="LYC48" s="2"/>
      <c r="LYD48" s="2"/>
      <c r="LYE48" s="2"/>
      <c r="LYF48" s="2"/>
      <c r="LYG48" s="2"/>
      <c r="LYH48" s="2"/>
      <c r="LYI48" s="2"/>
      <c r="LYJ48" s="2"/>
      <c r="LYK48" s="2"/>
      <c r="LYL48" s="2"/>
      <c r="LYM48" s="2"/>
      <c r="LYN48" s="2"/>
      <c r="LYO48" s="2"/>
      <c r="LYP48" s="2"/>
      <c r="LYQ48" s="2"/>
      <c r="LYR48" s="2"/>
      <c r="LYS48" s="2"/>
      <c r="LYT48" s="2"/>
      <c r="LYU48" s="2"/>
      <c r="LYV48" s="2"/>
      <c r="LYW48" s="2"/>
      <c r="LYX48" s="2"/>
      <c r="LYY48" s="2"/>
      <c r="LYZ48" s="2"/>
      <c r="LZA48" s="2"/>
      <c r="LZB48" s="2"/>
      <c r="LZC48" s="2"/>
      <c r="LZD48" s="2"/>
      <c r="LZE48" s="2"/>
      <c r="LZF48" s="2"/>
      <c r="LZG48" s="2"/>
      <c r="LZH48" s="2"/>
      <c r="LZI48" s="2"/>
      <c r="LZJ48" s="2"/>
      <c r="LZK48" s="2"/>
      <c r="LZL48" s="2"/>
      <c r="LZM48" s="2"/>
      <c r="LZN48" s="2"/>
      <c r="LZO48" s="2"/>
      <c r="LZP48" s="2"/>
      <c r="LZQ48" s="2"/>
      <c r="LZR48" s="2"/>
      <c r="LZS48" s="2"/>
      <c r="LZT48" s="2"/>
      <c r="LZU48" s="2"/>
      <c r="LZV48" s="2"/>
      <c r="LZW48" s="2"/>
      <c r="LZX48" s="2"/>
      <c r="LZY48" s="2"/>
      <c r="LZZ48" s="2"/>
      <c r="MAA48" s="2"/>
      <c r="MAB48" s="2"/>
      <c r="MAC48" s="2"/>
      <c r="MAD48" s="2"/>
      <c r="MAE48" s="2"/>
      <c r="MAF48" s="2"/>
      <c r="MAG48" s="2"/>
      <c r="MAH48" s="2"/>
      <c r="MAI48" s="2"/>
      <c r="MAJ48" s="2"/>
      <c r="MAK48" s="2"/>
      <c r="MAL48" s="2"/>
      <c r="MAM48" s="2"/>
      <c r="MAN48" s="2"/>
      <c r="MAO48" s="2"/>
      <c r="MAP48" s="2"/>
      <c r="MAQ48" s="2"/>
      <c r="MAR48" s="2"/>
      <c r="MAS48" s="2"/>
      <c r="MAT48" s="2"/>
      <c r="MAU48" s="2"/>
      <c r="MAV48" s="2"/>
      <c r="MAW48" s="2"/>
      <c r="MAX48" s="2"/>
      <c r="MAY48" s="2"/>
      <c r="MAZ48" s="2"/>
      <c r="MBA48" s="2"/>
      <c r="MBB48" s="2"/>
      <c r="MBC48" s="2"/>
      <c r="MBD48" s="2"/>
      <c r="MBE48" s="2"/>
      <c r="MBF48" s="2"/>
      <c r="MBG48" s="2"/>
      <c r="MBH48" s="2"/>
      <c r="MBI48" s="2"/>
      <c r="MBJ48" s="2"/>
      <c r="MBK48" s="2"/>
      <c r="MBL48" s="2"/>
      <c r="MBM48" s="2"/>
      <c r="MBN48" s="2"/>
      <c r="MBO48" s="2"/>
      <c r="MBP48" s="2"/>
      <c r="MBQ48" s="2"/>
      <c r="MBR48" s="2"/>
      <c r="MBS48" s="2"/>
      <c r="MBT48" s="2"/>
      <c r="MBU48" s="2"/>
      <c r="MBV48" s="2"/>
      <c r="MBW48" s="2"/>
      <c r="MBX48" s="2"/>
      <c r="MBY48" s="2"/>
      <c r="MBZ48" s="2"/>
      <c r="MCA48" s="2"/>
      <c r="MCB48" s="2"/>
      <c r="MCC48" s="2"/>
      <c r="MCD48" s="2"/>
      <c r="MCE48" s="2"/>
      <c r="MCF48" s="2"/>
      <c r="MCG48" s="2"/>
      <c r="MCH48" s="2"/>
      <c r="MCI48" s="2"/>
      <c r="MCJ48" s="2"/>
      <c r="MCK48" s="2"/>
      <c r="MCL48" s="2"/>
      <c r="MCM48" s="2"/>
      <c r="MCN48" s="2"/>
      <c r="MCO48" s="2"/>
      <c r="MCP48" s="2"/>
      <c r="MCQ48" s="2"/>
      <c r="MCR48" s="2"/>
      <c r="MCS48" s="2"/>
      <c r="MCT48" s="2"/>
      <c r="MCU48" s="2"/>
      <c r="MCV48" s="2"/>
      <c r="MCW48" s="2"/>
      <c r="MCX48" s="2"/>
      <c r="MCY48" s="2"/>
      <c r="MCZ48" s="2"/>
      <c r="MDA48" s="2"/>
      <c r="MDB48" s="2"/>
      <c r="MDC48" s="2"/>
      <c r="MDD48" s="2"/>
      <c r="MDE48" s="2"/>
      <c r="MDF48" s="2"/>
      <c r="MDG48" s="2"/>
      <c r="MDH48" s="2"/>
      <c r="MDI48" s="2"/>
      <c r="MDJ48" s="2"/>
      <c r="MDK48" s="2"/>
      <c r="MDL48" s="2"/>
      <c r="MDM48" s="2"/>
      <c r="MDN48" s="2"/>
      <c r="MDO48" s="2"/>
      <c r="MDP48" s="2"/>
      <c r="MDQ48" s="2"/>
      <c r="MDR48" s="2"/>
      <c r="MDS48" s="2"/>
      <c r="MDT48" s="2"/>
      <c r="MDU48" s="2"/>
      <c r="MDV48" s="2"/>
      <c r="MDW48" s="2"/>
      <c r="MDX48" s="2"/>
      <c r="MDY48" s="2"/>
      <c r="MDZ48" s="2"/>
      <c r="MEA48" s="2"/>
      <c r="MEB48" s="2"/>
      <c r="MEC48" s="2"/>
      <c r="MED48" s="2"/>
      <c r="MEE48" s="2"/>
      <c r="MEF48" s="2"/>
      <c r="MEG48" s="2"/>
      <c r="MEH48" s="2"/>
      <c r="MEI48" s="2"/>
      <c r="MEJ48" s="2"/>
      <c r="MEK48" s="2"/>
      <c r="MEL48" s="2"/>
      <c r="MEM48" s="2"/>
      <c r="MEN48" s="2"/>
      <c r="MEO48" s="2"/>
      <c r="MEP48" s="2"/>
      <c r="MEQ48" s="2"/>
      <c r="MER48" s="2"/>
      <c r="MES48" s="2"/>
      <c r="MET48" s="2"/>
      <c r="MEU48" s="2"/>
      <c r="MEV48" s="2"/>
      <c r="MEW48" s="2"/>
      <c r="MEX48" s="2"/>
      <c r="MEY48" s="2"/>
      <c r="MEZ48" s="2"/>
      <c r="MFA48" s="2"/>
      <c r="MFB48" s="2"/>
      <c r="MFC48" s="2"/>
      <c r="MFD48" s="2"/>
      <c r="MFE48" s="2"/>
      <c r="MFF48" s="2"/>
      <c r="MFG48" s="2"/>
      <c r="MFH48" s="2"/>
      <c r="MFI48" s="2"/>
      <c r="MFJ48" s="2"/>
      <c r="MFK48" s="2"/>
      <c r="MFL48" s="2"/>
      <c r="MFM48" s="2"/>
      <c r="MFN48" s="2"/>
      <c r="MFO48" s="2"/>
      <c r="MFP48" s="2"/>
      <c r="MFQ48" s="2"/>
      <c r="MFR48" s="2"/>
      <c r="MFS48" s="2"/>
      <c r="MFT48" s="2"/>
      <c r="MFU48" s="2"/>
      <c r="MFV48" s="2"/>
      <c r="MFW48" s="2"/>
      <c r="MFX48" s="2"/>
      <c r="MFY48" s="2"/>
      <c r="MFZ48" s="2"/>
      <c r="MGA48" s="2"/>
      <c r="MGB48" s="2"/>
      <c r="MGC48" s="2"/>
      <c r="MGD48" s="2"/>
      <c r="MGE48" s="2"/>
      <c r="MGF48" s="2"/>
      <c r="MGG48" s="2"/>
      <c r="MGH48" s="2"/>
      <c r="MGI48" s="2"/>
      <c r="MGJ48" s="2"/>
      <c r="MGK48" s="2"/>
      <c r="MGL48" s="2"/>
      <c r="MGM48" s="2"/>
      <c r="MGN48" s="2"/>
      <c r="MGO48" s="2"/>
      <c r="MGP48" s="2"/>
      <c r="MGQ48" s="2"/>
      <c r="MGR48" s="2"/>
      <c r="MGS48" s="2"/>
      <c r="MGT48" s="2"/>
      <c r="MGU48" s="2"/>
      <c r="MGV48" s="2"/>
      <c r="MGW48" s="2"/>
      <c r="MGX48" s="2"/>
      <c r="MGY48" s="2"/>
      <c r="MGZ48" s="2"/>
      <c r="MHA48" s="2"/>
      <c r="MHB48" s="2"/>
      <c r="MHC48" s="2"/>
      <c r="MHD48" s="2"/>
      <c r="MHE48" s="2"/>
      <c r="MHF48" s="2"/>
      <c r="MHG48" s="2"/>
      <c r="MHH48" s="2"/>
      <c r="MHI48" s="2"/>
      <c r="MHJ48" s="2"/>
      <c r="MHK48" s="2"/>
      <c r="MHL48" s="2"/>
      <c r="MHM48" s="2"/>
      <c r="MHN48" s="2"/>
      <c r="MHO48" s="2"/>
      <c r="MHP48" s="2"/>
      <c r="MHQ48" s="2"/>
      <c r="MHR48" s="2"/>
      <c r="MHS48" s="2"/>
      <c r="MHT48" s="2"/>
      <c r="MHU48" s="2"/>
      <c r="MHV48" s="2"/>
      <c r="MHW48" s="2"/>
      <c r="MHX48" s="2"/>
      <c r="MHY48" s="2"/>
      <c r="MHZ48" s="2"/>
      <c r="MIA48" s="2"/>
      <c r="MIB48" s="2"/>
      <c r="MIC48" s="2"/>
      <c r="MID48" s="2"/>
      <c r="MIE48" s="2"/>
      <c r="MIF48" s="2"/>
      <c r="MIG48" s="2"/>
      <c r="MIH48" s="2"/>
      <c r="MII48" s="2"/>
      <c r="MIJ48" s="2"/>
      <c r="MIK48" s="2"/>
      <c r="MIL48" s="2"/>
      <c r="MIM48" s="2"/>
      <c r="MIN48" s="2"/>
      <c r="MIO48" s="2"/>
      <c r="MIP48" s="2"/>
      <c r="MIQ48" s="2"/>
      <c r="MIR48" s="2"/>
      <c r="MIS48" s="2"/>
      <c r="MIT48" s="2"/>
      <c r="MIU48" s="2"/>
      <c r="MIV48" s="2"/>
      <c r="MIW48" s="2"/>
      <c r="MIX48" s="2"/>
      <c r="MIY48" s="2"/>
      <c r="MIZ48" s="2"/>
      <c r="MJA48" s="2"/>
      <c r="MJB48" s="2"/>
      <c r="MJC48" s="2"/>
      <c r="MJD48" s="2"/>
      <c r="MJE48" s="2"/>
      <c r="MJF48" s="2"/>
      <c r="MJG48" s="2"/>
      <c r="MJH48" s="2"/>
      <c r="MJI48" s="2"/>
      <c r="MJJ48" s="2"/>
      <c r="MJK48" s="2"/>
      <c r="MJL48" s="2"/>
      <c r="MJM48" s="2"/>
      <c r="MJN48" s="2"/>
      <c r="MJO48" s="2"/>
      <c r="MJP48" s="2"/>
      <c r="MJQ48" s="2"/>
      <c r="MJR48" s="2"/>
      <c r="MJS48" s="2"/>
      <c r="MJT48" s="2"/>
      <c r="MJU48" s="2"/>
      <c r="MJV48" s="2"/>
      <c r="MJW48" s="2"/>
      <c r="MJX48" s="2"/>
      <c r="MJY48" s="2"/>
      <c r="MJZ48" s="2"/>
      <c r="MKA48" s="2"/>
      <c r="MKB48" s="2"/>
      <c r="MKC48" s="2"/>
      <c r="MKD48" s="2"/>
      <c r="MKE48" s="2"/>
      <c r="MKF48" s="2"/>
      <c r="MKG48" s="2"/>
      <c r="MKH48" s="2"/>
      <c r="MKI48" s="2"/>
      <c r="MKJ48" s="2"/>
      <c r="MKK48" s="2"/>
      <c r="MKL48" s="2"/>
      <c r="MKM48" s="2"/>
      <c r="MKN48" s="2"/>
      <c r="MKO48" s="2"/>
      <c r="MKP48" s="2"/>
      <c r="MKQ48" s="2"/>
      <c r="MKR48" s="2"/>
      <c r="MKS48" s="2"/>
      <c r="MKT48" s="2"/>
      <c r="MKU48" s="2"/>
      <c r="MKV48" s="2"/>
      <c r="MKW48" s="2"/>
      <c r="MKX48" s="2"/>
      <c r="MKY48" s="2"/>
      <c r="MKZ48" s="2"/>
      <c r="MLA48" s="2"/>
      <c r="MLB48" s="2"/>
      <c r="MLC48" s="2"/>
      <c r="MLD48" s="2"/>
      <c r="MLE48" s="2"/>
      <c r="MLF48" s="2"/>
      <c r="MLG48" s="2"/>
      <c r="MLH48" s="2"/>
      <c r="MLI48" s="2"/>
      <c r="MLJ48" s="2"/>
      <c r="MLK48" s="2"/>
      <c r="MLL48" s="2"/>
      <c r="MLM48" s="2"/>
      <c r="MLN48" s="2"/>
      <c r="MLO48" s="2"/>
      <c r="MLP48" s="2"/>
      <c r="MLQ48" s="2"/>
      <c r="MLR48" s="2"/>
      <c r="MLS48" s="2"/>
      <c r="MLT48" s="2"/>
      <c r="MLU48" s="2"/>
      <c r="MLV48" s="2"/>
      <c r="MLW48" s="2"/>
      <c r="MLX48" s="2"/>
      <c r="MLY48" s="2"/>
      <c r="MLZ48" s="2"/>
      <c r="MMA48" s="2"/>
      <c r="MMB48" s="2"/>
      <c r="MMC48" s="2"/>
      <c r="MMD48" s="2"/>
      <c r="MME48" s="2"/>
      <c r="MMF48" s="2"/>
      <c r="MMG48" s="2"/>
      <c r="MMH48" s="2"/>
      <c r="MMI48" s="2"/>
      <c r="MMJ48" s="2"/>
      <c r="MMK48" s="2"/>
      <c r="MML48" s="2"/>
      <c r="MMM48" s="2"/>
      <c r="MMN48" s="2"/>
      <c r="MMO48" s="2"/>
      <c r="MMP48" s="2"/>
      <c r="MMQ48" s="2"/>
      <c r="MMR48" s="2"/>
      <c r="MMS48" s="2"/>
      <c r="MMT48" s="2"/>
      <c r="MMU48" s="2"/>
      <c r="MMV48" s="2"/>
      <c r="MMW48" s="2"/>
      <c r="MMX48" s="2"/>
      <c r="MMY48" s="2"/>
      <c r="MMZ48" s="2"/>
      <c r="MNA48" s="2"/>
      <c r="MNB48" s="2"/>
      <c r="MNC48" s="2"/>
      <c r="MND48" s="2"/>
      <c r="MNE48" s="2"/>
      <c r="MNF48" s="2"/>
      <c r="MNG48" s="2"/>
      <c r="MNH48" s="2"/>
      <c r="MNI48" s="2"/>
      <c r="MNJ48" s="2"/>
      <c r="MNK48" s="2"/>
      <c r="MNL48" s="2"/>
      <c r="MNM48" s="2"/>
      <c r="MNN48" s="2"/>
      <c r="MNO48" s="2"/>
      <c r="MNP48" s="2"/>
      <c r="MNQ48" s="2"/>
      <c r="MNR48" s="2"/>
      <c r="MNS48" s="2"/>
      <c r="MNT48" s="2"/>
      <c r="MNU48" s="2"/>
      <c r="MNV48" s="2"/>
      <c r="MNW48" s="2"/>
      <c r="MNX48" s="2"/>
      <c r="MNY48" s="2"/>
      <c r="MNZ48" s="2"/>
      <c r="MOA48" s="2"/>
      <c r="MOB48" s="2"/>
      <c r="MOC48" s="2"/>
      <c r="MOD48" s="2"/>
      <c r="MOE48" s="2"/>
      <c r="MOF48" s="2"/>
      <c r="MOG48" s="2"/>
      <c r="MOH48" s="2"/>
      <c r="MOI48" s="2"/>
      <c r="MOJ48" s="2"/>
      <c r="MOK48" s="2"/>
      <c r="MOL48" s="2"/>
      <c r="MOM48" s="2"/>
      <c r="MON48" s="2"/>
      <c r="MOO48" s="2"/>
      <c r="MOP48" s="2"/>
      <c r="MOQ48" s="2"/>
      <c r="MOR48" s="2"/>
      <c r="MOS48" s="2"/>
      <c r="MOT48" s="2"/>
      <c r="MOU48" s="2"/>
      <c r="MOV48" s="2"/>
      <c r="MOW48" s="2"/>
      <c r="MOX48" s="2"/>
      <c r="MOY48" s="2"/>
      <c r="MOZ48" s="2"/>
      <c r="MPA48" s="2"/>
      <c r="MPB48" s="2"/>
      <c r="MPC48" s="2"/>
      <c r="MPD48" s="2"/>
      <c r="MPE48" s="2"/>
      <c r="MPF48" s="2"/>
      <c r="MPG48" s="2"/>
      <c r="MPH48" s="2"/>
      <c r="MPI48" s="2"/>
      <c r="MPJ48" s="2"/>
      <c r="MPK48" s="2"/>
      <c r="MPL48" s="2"/>
      <c r="MPM48" s="2"/>
      <c r="MPN48" s="2"/>
      <c r="MPO48" s="2"/>
      <c r="MPP48" s="2"/>
      <c r="MPQ48" s="2"/>
      <c r="MPR48" s="2"/>
      <c r="MPS48" s="2"/>
      <c r="MPT48" s="2"/>
      <c r="MPU48" s="2"/>
      <c r="MPV48" s="2"/>
      <c r="MPW48" s="2"/>
      <c r="MPX48" s="2"/>
      <c r="MPY48" s="2"/>
      <c r="MPZ48" s="2"/>
      <c r="MQA48" s="2"/>
      <c r="MQB48" s="2"/>
      <c r="MQC48" s="2"/>
      <c r="MQD48" s="2"/>
      <c r="MQE48" s="2"/>
      <c r="MQF48" s="2"/>
      <c r="MQG48" s="2"/>
      <c r="MQH48" s="2"/>
      <c r="MQI48" s="2"/>
      <c r="MQJ48" s="2"/>
      <c r="MQK48" s="2"/>
      <c r="MQL48" s="2"/>
      <c r="MQM48" s="2"/>
      <c r="MQN48" s="2"/>
      <c r="MQO48" s="2"/>
      <c r="MQP48" s="2"/>
      <c r="MQQ48" s="2"/>
      <c r="MQR48" s="2"/>
      <c r="MQS48" s="2"/>
      <c r="MQT48" s="2"/>
      <c r="MQU48" s="2"/>
      <c r="MQV48" s="2"/>
      <c r="MQW48" s="2"/>
      <c r="MQX48" s="2"/>
      <c r="MQY48" s="2"/>
      <c r="MQZ48" s="2"/>
      <c r="MRA48" s="2"/>
      <c r="MRB48" s="2"/>
      <c r="MRC48" s="2"/>
      <c r="MRD48" s="2"/>
      <c r="MRE48" s="2"/>
      <c r="MRF48" s="2"/>
      <c r="MRG48" s="2"/>
      <c r="MRH48" s="2"/>
      <c r="MRI48" s="2"/>
      <c r="MRJ48" s="2"/>
      <c r="MRK48" s="2"/>
      <c r="MRL48" s="2"/>
      <c r="MRM48" s="2"/>
      <c r="MRN48" s="2"/>
      <c r="MRO48" s="2"/>
      <c r="MRP48" s="2"/>
      <c r="MRQ48" s="2"/>
      <c r="MRR48" s="2"/>
      <c r="MRS48" s="2"/>
      <c r="MRT48" s="2"/>
      <c r="MRU48" s="2"/>
      <c r="MRV48" s="2"/>
      <c r="MRW48" s="2"/>
      <c r="MRX48" s="2"/>
      <c r="MRY48" s="2"/>
      <c r="MRZ48" s="2"/>
      <c r="MSA48" s="2"/>
      <c r="MSB48" s="2"/>
      <c r="MSC48" s="2"/>
      <c r="MSD48" s="2"/>
      <c r="MSE48" s="2"/>
      <c r="MSF48" s="2"/>
      <c r="MSG48" s="2"/>
      <c r="MSH48" s="2"/>
      <c r="MSI48" s="2"/>
      <c r="MSJ48" s="2"/>
      <c r="MSK48" s="2"/>
      <c r="MSL48" s="2"/>
      <c r="MSM48" s="2"/>
      <c r="MSN48" s="2"/>
      <c r="MSO48" s="2"/>
      <c r="MSP48" s="2"/>
      <c r="MSQ48" s="2"/>
      <c r="MSR48" s="2"/>
      <c r="MSS48" s="2"/>
      <c r="MST48" s="2"/>
      <c r="MSU48" s="2"/>
      <c r="MSV48" s="2"/>
      <c r="MSW48" s="2"/>
      <c r="MSX48" s="2"/>
      <c r="MSY48" s="2"/>
      <c r="MSZ48" s="2"/>
      <c r="MTA48" s="2"/>
      <c r="MTB48" s="2"/>
      <c r="MTC48" s="2"/>
      <c r="MTD48" s="2"/>
      <c r="MTE48" s="2"/>
      <c r="MTF48" s="2"/>
      <c r="MTG48" s="2"/>
      <c r="MTH48" s="2"/>
      <c r="MTI48" s="2"/>
      <c r="MTJ48" s="2"/>
      <c r="MTK48" s="2"/>
      <c r="MTL48" s="2"/>
      <c r="MTM48" s="2"/>
      <c r="MTN48" s="2"/>
      <c r="MTO48" s="2"/>
      <c r="MTP48" s="2"/>
      <c r="MTQ48" s="2"/>
      <c r="MTR48" s="2"/>
      <c r="MTS48" s="2"/>
      <c r="MTT48" s="2"/>
      <c r="MTU48" s="2"/>
      <c r="MTV48" s="2"/>
      <c r="MTW48" s="2"/>
      <c r="MTX48" s="2"/>
      <c r="MTY48" s="2"/>
      <c r="MTZ48" s="2"/>
      <c r="MUA48" s="2"/>
      <c r="MUB48" s="2"/>
      <c r="MUC48" s="2"/>
      <c r="MUD48" s="2"/>
      <c r="MUE48" s="2"/>
      <c r="MUF48" s="2"/>
      <c r="MUG48" s="2"/>
      <c r="MUH48" s="2"/>
      <c r="MUI48" s="2"/>
      <c r="MUJ48" s="2"/>
      <c r="MUK48" s="2"/>
      <c r="MUL48" s="2"/>
      <c r="MUM48" s="2"/>
      <c r="MUN48" s="2"/>
      <c r="MUO48" s="2"/>
      <c r="MUP48" s="2"/>
      <c r="MUQ48" s="2"/>
      <c r="MUR48" s="2"/>
      <c r="MUS48" s="2"/>
      <c r="MUT48" s="2"/>
      <c r="MUU48" s="2"/>
      <c r="MUV48" s="2"/>
      <c r="MUW48" s="2"/>
      <c r="MUX48" s="2"/>
      <c r="MUY48" s="2"/>
      <c r="MUZ48" s="2"/>
      <c r="MVA48" s="2"/>
      <c r="MVB48" s="2"/>
      <c r="MVC48" s="2"/>
      <c r="MVD48" s="2"/>
      <c r="MVE48" s="2"/>
      <c r="MVF48" s="2"/>
      <c r="MVG48" s="2"/>
      <c r="MVH48" s="2"/>
      <c r="MVI48" s="2"/>
      <c r="MVJ48" s="2"/>
      <c r="MVK48" s="2"/>
      <c r="MVL48" s="2"/>
      <c r="MVM48" s="2"/>
      <c r="MVN48" s="2"/>
      <c r="MVO48" s="2"/>
      <c r="MVP48" s="2"/>
      <c r="MVQ48" s="2"/>
      <c r="MVR48" s="2"/>
      <c r="MVS48" s="2"/>
      <c r="MVT48" s="2"/>
      <c r="MVU48" s="2"/>
      <c r="MVV48" s="2"/>
      <c r="MVW48" s="2"/>
      <c r="MVX48" s="2"/>
      <c r="MVY48" s="2"/>
      <c r="MVZ48" s="2"/>
      <c r="MWA48" s="2"/>
      <c r="MWB48" s="2"/>
      <c r="MWC48" s="2"/>
      <c r="MWD48" s="2"/>
      <c r="MWE48" s="2"/>
      <c r="MWF48" s="2"/>
      <c r="MWG48" s="2"/>
      <c r="MWH48" s="2"/>
      <c r="MWI48" s="2"/>
      <c r="MWJ48" s="2"/>
      <c r="MWK48" s="2"/>
      <c r="MWL48" s="2"/>
      <c r="MWM48" s="2"/>
      <c r="MWN48" s="2"/>
      <c r="MWO48" s="2"/>
      <c r="MWP48" s="2"/>
      <c r="MWQ48" s="2"/>
      <c r="MWR48" s="2"/>
      <c r="MWS48" s="2"/>
      <c r="MWT48" s="2"/>
      <c r="MWU48" s="2"/>
      <c r="MWV48" s="2"/>
      <c r="MWW48" s="2"/>
      <c r="MWX48" s="2"/>
      <c r="MWY48" s="2"/>
      <c r="MWZ48" s="2"/>
      <c r="MXA48" s="2"/>
      <c r="MXB48" s="2"/>
      <c r="MXC48" s="2"/>
      <c r="MXD48" s="2"/>
      <c r="MXE48" s="2"/>
      <c r="MXF48" s="2"/>
      <c r="MXG48" s="2"/>
      <c r="MXH48" s="2"/>
      <c r="MXI48" s="2"/>
      <c r="MXJ48" s="2"/>
      <c r="MXK48" s="2"/>
      <c r="MXL48" s="2"/>
      <c r="MXM48" s="2"/>
      <c r="MXN48" s="2"/>
      <c r="MXO48" s="2"/>
      <c r="MXP48" s="2"/>
      <c r="MXQ48" s="2"/>
      <c r="MXR48" s="2"/>
      <c r="MXS48" s="2"/>
      <c r="MXT48" s="2"/>
      <c r="MXU48" s="2"/>
      <c r="MXV48" s="2"/>
      <c r="MXW48" s="2"/>
      <c r="MXX48" s="2"/>
      <c r="MXY48" s="2"/>
      <c r="MXZ48" s="2"/>
      <c r="MYA48" s="2"/>
      <c r="MYB48" s="2"/>
      <c r="MYC48" s="2"/>
      <c r="MYD48" s="2"/>
      <c r="MYE48" s="2"/>
      <c r="MYF48" s="2"/>
      <c r="MYG48" s="2"/>
      <c r="MYH48" s="2"/>
      <c r="MYI48" s="2"/>
      <c r="MYJ48" s="2"/>
      <c r="MYK48" s="2"/>
      <c r="MYL48" s="2"/>
      <c r="MYM48" s="2"/>
      <c r="MYN48" s="2"/>
      <c r="MYO48" s="2"/>
      <c r="MYP48" s="2"/>
      <c r="MYQ48" s="2"/>
      <c r="MYR48" s="2"/>
      <c r="MYS48" s="2"/>
      <c r="MYT48" s="2"/>
      <c r="MYU48" s="2"/>
      <c r="MYV48" s="2"/>
      <c r="MYW48" s="2"/>
      <c r="MYX48" s="2"/>
      <c r="MYY48" s="2"/>
      <c r="MYZ48" s="2"/>
      <c r="MZA48" s="2"/>
      <c r="MZB48" s="2"/>
      <c r="MZC48" s="2"/>
      <c r="MZD48" s="2"/>
      <c r="MZE48" s="2"/>
      <c r="MZF48" s="2"/>
      <c r="MZG48" s="2"/>
      <c r="MZH48" s="2"/>
      <c r="MZI48" s="2"/>
      <c r="MZJ48" s="2"/>
      <c r="MZK48" s="2"/>
      <c r="MZL48" s="2"/>
      <c r="MZM48" s="2"/>
      <c r="MZN48" s="2"/>
      <c r="MZO48" s="2"/>
      <c r="MZP48" s="2"/>
      <c r="MZQ48" s="2"/>
      <c r="MZR48" s="2"/>
      <c r="MZS48" s="2"/>
      <c r="MZT48" s="2"/>
      <c r="MZU48" s="2"/>
      <c r="MZV48" s="2"/>
      <c r="MZW48" s="2"/>
      <c r="MZX48" s="2"/>
      <c r="MZY48" s="2"/>
      <c r="MZZ48" s="2"/>
      <c r="NAA48" s="2"/>
      <c r="NAB48" s="2"/>
      <c r="NAC48" s="2"/>
      <c r="NAD48" s="2"/>
      <c r="NAE48" s="2"/>
      <c r="NAF48" s="2"/>
      <c r="NAG48" s="2"/>
      <c r="NAH48" s="2"/>
      <c r="NAI48" s="2"/>
      <c r="NAJ48" s="2"/>
      <c r="NAK48" s="2"/>
      <c r="NAL48" s="2"/>
      <c r="NAM48" s="2"/>
      <c r="NAN48" s="2"/>
      <c r="NAO48" s="2"/>
      <c r="NAP48" s="2"/>
      <c r="NAQ48" s="2"/>
      <c r="NAR48" s="2"/>
      <c r="NAS48" s="2"/>
      <c r="NAT48" s="2"/>
      <c r="NAU48" s="2"/>
      <c r="NAV48" s="2"/>
      <c r="NAW48" s="2"/>
      <c r="NAX48" s="2"/>
      <c r="NAY48" s="2"/>
      <c r="NAZ48" s="2"/>
      <c r="NBA48" s="2"/>
      <c r="NBB48" s="2"/>
      <c r="NBC48" s="2"/>
      <c r="NBD48" s="2"/>
      <c r="NBE48" s="2"/>
      <c r="NBF48" s="2"/>
      <c r="NBG48" s="2"/>
      <c r="NBH48" s="2"/>
      <c r="NBI48" s="2"/>
      <c r="NBJ48" s="2"/>
      <c r="NBK48" s="2"/>
      <c r="NBL48" s="2"/>
      <c r="NBM48" s="2"/>
      <c r="NBN48" s="2"/>
      <c r="NBO48" s="2"/>
      <c r="NBP48" s="2"/>
      <c r="NBQ48" s="2"/>
      <c r="NBR48" s="2"/>
      <c r="NBS48" s="2"/>
      <c r="NBT48" s="2"/>
      <c r="NBU48" s="2"/>
      <c r="NBV48" s="2"/>
      <c r="NBW48" s="2"/>
      <c r="NBX48" s="2"/>
      <c r="NBY48" s="2"/>
      <c r="NBZ48" s="2"/>
      <c r="NCA48" s="2"/>
      <c r="NCB48" s="2"/>
      <c r="NCC48" s="2"/>
      <c r="NCD48" s="2"/>
      <c r="NCE48" s="2"/>
      <c r="NCF48" s="2"/>
      <c r="NCG48" s="2"/>
      <c r="NCH48" s="2"/>
      <c r="NCI48" s="2"/>
      <c r="NCJ48" s="2"/>
      <c r="NCK48" s="2"/>
      <c r="NCL48" s="2"/>
      <c r="NCM48" s="2"/>
      <c r="NCN48" s="2"/>
      <c r="NCO48" s="2"/>
      <c r="NCP48" s="2"/>
      <c r="NCQ48" s="2"/>
      <c r="NCR48" s="2"/>
      <c r="NCS48" s="2"/>
      <c r="NCT48" s="2"/>
      <c r="NCU48" s="2"/>
      <c r="NCV48" s="2"/>
      <c r="NCW48" s="2"/>
      <c r="NCX48" s="2"/>
      <c r="NCY48" s="2"/>
      <c r="NCZ48" s="2"/>
      <c r="NDA48" s="2"/>
      <c r="NDB48" s="2"/>
      <c r="NDC48" s="2"/>
      <c r="NDD48" s="2"/>
      <c r="NDE48" s="2"/>
      <c r="NDF48" s="2"/>
      <c r="NDG48" s="2"/>
      <c r="NDH48" s="2"/>
      <c r="NDI48" s="2"/>
      <c r="NDJ48" s="2"/>
      <c r="NDK48" s="2"/>
      <c r="NDL48" s="2"/>
      <c r="NDM48" s="2"/>
      <c r="NDN48" s="2"/>
      <c r="NDO48" s="2"/>
      <c r="NDP48" s="2"/>
      <c r="NDQ48" s="2"/>
      <c r="NDR48" s="2"/>
      <c r="NDS48" s="2"/>
      <c r="NDT48" s="2"/>
      <c r="NDU48" s="2"/>
      <c r="NDV48" s="2"/>
      <c r="NDW48" s="2"/>
      <c r="NDX48" s="2"/>
      <c r="NDY48" s="2"/>
      <c r="NDZ48" s="2"/>
      <c r="NEA48" s="2"/>
      <c r="NEB48" s="2"/>
      <c r="NEC48" s="2"/>
      <c r="NED48" s="2"/>
      <c r="NEE48" s="2"/>
      <c r="NEF48" s="2"/>
      <c r="NEG48" s="2"/>
      <c r="NEH48" s="2"/>
      <c r="NEI48" s="2"/>
      <c r="NEJ48" s="2"/>
      <c r="NEK48" s="2"/>
      <c r="NEL48" s="2"/>
      <c r="NEM48" s="2"/>
      <c r="NEN48" s="2"/>
      <c r="NEO48" s="2"/>
      <c r="NEP48" s="2"/>
      <c r="NEQ48" s="2"/>
      <c r="NER48" s="2"/>
      <c r="NES48" s="2"/>
      <c r="NET48" s="2"/>
      <c r="NEU48" s="2"/>
      <c r="NEV48" s="2"/>
      <c r="NEW48" s="2"/>
      <c r="NEX48" s="2"/>
      <c r="NEY48" s="2"/>
      <c r="NEZ48" s="2"/>
      <c r="NFA48" s="2"/>
      <c r="NFB48" s="2"/>
      <c r="NFC48" s="2"/>
      <c r="NFD48" s="2"/>
      <c r="NFE48" s="2"/>
      <c r="NFF48" s="2"/>
      <c r="NFG48" s="2"/>
      <c r="NFH48" s="2"/>
      <c r="NFI48" s="2"/>
      <c r="NFJ48" s="2"/>
      <c r="NFK48" s="2"/>
      <c r="NFL48" s="2"/>
      <c r="NFM48" s="2"/>
      <c r="NFN48" s="2"/>
      <c r="NFO48" s="2"/>
      <c r="NFP48" s="2"/>
      <c r="NFQ48" s="2"/>
      <c r="NFR48" s="2"/>
      <c r="NFS48" s="2"/>
      <c r="NFT48" s="2"/>
      <c r="NFU48" s="2"/>
      <c r="NFV48" s="2"/>
      <c r="NFW48" s="2"/>
      <c r="NFX48" s="2"/>
      <c r="NFY48" s="2"/>
      <c r="NFZ48" s="2"/>
      <c r="NGA48" s="2"/>
      <c r="NGB48" s="2"/>
      <c r="NGC48" s="2"/>
      <c r="NGD48" s="2"/>
      <c r="NGE48" s="2"/>
      <c r="NGF48" s="2"/>
      <c r="NGG48" s="2"/>
      <c r="NGH48" s="2"/>
      <c r="NGI48" s="2"/>
      <c r="NGJ48" s="2"/>
      <c r="NGK48" s="2"/>
      <c r="NGL48" s="2"/>
      <c r="NGM48" s="2"/>
      <c r="NGN48" s="2"/>
      <c r="NGO48" s="2"/>
      <c r="NGP48" s="2"/>
      <c r="NGQ48" s="2"/>
      <c r="NGR48" s="2"/>
      <c r="NGS48" s="2"/>
      <c r="NGT48" s="2"/>
      <c r="NGU48" s="2"/>
      <c r="NGV48" s="2"/>
      <c r="NGW48" s="2"/>
      <c r="NGX48" s="2"/>
      <c r="NGY48" s="2"/>
      <c r="NGZ48" s="2"/>
      <c r="NHA48" s="2"/>
      <c r="NHB48" s="2"/>
      <c r="NHC48" s="2"/>
      <c r="NHD48" s="2"/>
      <c r="NHE48" s="2"/>
      <c r="NHF48" s="2"/>
      <c r="NHG48" s="2"/>
      <c r="NHH48" s="2"/>
      <c r="NHI48" s="2"/>
      <c r="NHJ48" s="2"/>
      <c r="NHK48" s="2"/>
      <c r="NHL48" s="2"/>
      <c r="NHM48" s="2"/>
      <c r="NHN48" s="2"/>
      <c r="NHO48" s="2"/>
      <c r="NHP48" s="2"/>
      <c r="NHQ48" s="2"/>
      <c r="NHR48" s="2"/>
      <c r="NHS48" s="2"/>
      <c r="NHT48" s="2"/>
      <c r="NHU48" s="2"/>
      <c r="NHV48" s="2"/>
      <c r="NHW48" s="2"/>
      <c r="NHX48" s="2"/>
      <c r="NHY48" s="2"/>
      <c r="NHZ48" s="2"/>
      <c r="NIA48" s="2"/>
      <c r="NIB48" s="2"/>
      <c r="NIC48" s="2"/>
      <c r="NID48" s="2"/>
      <c r="NIE48" s="2"/>
      <c r="NIF48" s="2"/>
      <c r="NIG48" s="2"/>
      <c r="NIH48" s="2"/>
      <c r="NII48" s="2"/>
      <c r="NIJ48" s="2"/>
      <c r="NIK48" s="2"/>
      <c r="NIL48" s="2"/>
      <c r="NIM48" s="2"/>
      <c r="NIN48" s="2"/>
      <c r="NIO48" s="2"/>
      <c r="NIP48" s="2"/>
      <c r="NIQ48" s="2"/>
      <c r="NIR48" s="2"/>
      <c r="NIS48" s="2"/>
      <c r="NIT48" s="2"/>
      <c r="NIU48" s="2"/>
      <c r="NIV48" s="2"/>
      <c r="NIW48" s="2"/>
      <c r="NIX48" s="2"/>
      <c r="NIY48" s="2"/>
      <c r="NIZ48" s="2"/>
      <c r="NJA48" s="2"/>
      <c r="NJB48" s="2"/>
      <c r="NJC48" s="2"/>
      <c r="NJD48" s="2"/>
      <c r="NJE48" s="2"/>
      <c r="NJF48" s="2"/>
      <c r="NJG48" s="2"/>
      <c r="NJH48" s="2"/>
      <c r="NJI48" s="2"/>
      <c r="NJJ48" s="2"/>
      <c r="NJK48" s="2"/>
      <c r="NJL48" s="2"/>
      <c r="NJM48" s="2"/>
      <c r="NJN48" s="2"/>
      <c r="NJO48" s="2"/>
      <c r="NJP48" s="2"/>
      <c r="NJQ48" s="2"/>
      <c r="NJR48" s="2"/>
      <c r="NJS48" s="2"/>
      <c r="NJT48" s="2"/>
      <c r="NJU48" s="2"/>
      <c r="NJV48" s="2"/>
      <c r="NJW48" s="2"/>
      <c r="NJX48" s="2"/>
      <c r="NJY48" s="2"/>
      <c r="NJZ48" s="2"/>
      <c r="NKA48" s="2"/>
      <c r="NKB48" s="2"/>
      <c r="NKC48" s="2"/>
      <c r="NKD48" s="2"/>
      <c r="NKE48" s="2"/>
      <c r="NKF48" s="2"/>
      <c r="NKG48" s="2"/>
      <c r="NKH48" s="2"/>
      <c r="NKI48" s="2"/>
      <c r="NKJ48" s="2"/>
      <c r="NKK48" s="2"/>
      <c r="NKL48" s="2"/>
      <c r="NKM48" s="2"/>
      <c r="NKN48" s="2"/>
      <c r="NKO48" s="2"/>
      <c r="NKP48" s="2"/>
      <c r="NKQ48" s="2"/>
      <c r="NKR48" s="2"/>
      <c r="NKS48" s="2"/>
      <c r="NKT48" s="2"/>
      <c r="NKU48" s="2"/>
      <c r="NKV48" s="2"/>
      <c r="NKW48" s="2"/>
      <c r="NKX48" s="2"/>
      <c r="NKY48" s="2"/>
      <c r="NKZ48" s="2"/>
      <c r="NLA48" s="2"/>
      <c r="NLB48" s="2"/>
      <c r="NLC48" s="2"/>
      <c r="NLD48" s="2"/>
      <c r="NLE48" s="2"/>
      <c r="NLF48" s="2"/>
      <c r="NLG48" s="2"/>
      <c r="NLH48" s="2"/>
      <c r="NLI48" s="2"/>
      <c r="NLJ48" s="2"/>
      <c r="NLK48" s="2"/>
      <c r="NLL48" s="2"/>
      <c r="NLM48" s="2"/>
      <c r="NLN48" s="2"/>
      <c r="NLO48" s="2"/>
      <c r="NLP48" s="2"/>
      <c r="NLQ48" s="2"/>
      <c r="NLR48" s="2"/>
      <c r="NLS48" s="2"/>
      <c r="NLT48" s="2"/>
      <c r="NLU48" s="2"/>
      <c r="NLV48" s="2"/>
      <c r="NLW48" s="2"/>
      <c r="NLX48" s="2"/>
      <c r="NLY48" s="2"/>
      <c r="NLZ48" s="2"/>
      <c r="NMA48" s="2"/>
      <c r="NMB48" s="2"/>
      <c r="NMC48" s="2"/>
      <c r="NMD48" s="2"/>
      <c r="NME48" s="2"/>
      <c r="NMF48" s="2"/>
      <c r="NMG48" s="2"/>
      <c r="NMH48" s="2"/>
      <c r="NMI48" s="2"/>
      <c r="NMJ48" s="2"/>
      <c r="NMK48" s="2"/>
      <c r="NML48" s="2"/>
      <c r="NMM48" s="2"/>
      <c r="NMN48" s="2"/>
      <c r="NMO48" s="2"/>
      <c r="NMP48" s="2"/>
      <c r="NMQ48" s="2"/>
      <c r="NMR48" s="2"/>
      <c r="NMS48" s="2"/>
      <c r="NMT48" s="2"/>
      <c r="NMU48" s="2"/>
      <c r="NMV48" s="2"/>
      <c r="NMW48" s="2"/>
      <c r="NMX48" s="2"/>
      <c r="NMY48" s="2"/>
      <c r="NMZ48" s="2"/>
      <c r="NNA48" s="2"/>
      <c r="NNB48" s="2"/>
      <c r="NNC48" s="2"/>
      <c r="NND48" s="2"/>
      <c r="NNE48" s="2"/>
      <c r="NNF48" s="2"/>
      <c r="NNG48" s="2"/>
      <c r="NNH48" s="2"/>
      <c r="NNI48" s="2"/>
      <c r="NNJ48" s="2"/>
      <c r="NNK48" s="2"/>
      <c r="NNL48" s="2"/>
      <c r="NNM48" s="2"/>
      <c r="NNN48" s="2"/>
      <c r="NNO48" s="2"/>
      <c r="NNP48" s="2"/>
      <c r="NNQ48" s="2"/>
      <c r="NNR48" s="2"/>
      <c r="NNS48" s="2"/>
      <c r="NNT48" s="2"/>
      <c r="NNU48" s="2"/>
      <c r="NNV48" s="2"/>
      <c r="NNW48" s="2"/>
      <c r="NNX48" s="2"/>
      <c r="NNY48" s="2"/>
      <c r="NNZ48" s="2"/>
      <c r="NOA48" s="2"/>
      <c r="NOB48" s="2"/>
      <c r="NOC48" s="2"/>
      <c r="NOD48" s="2"/>
      <c r="NOE48" s="2"/>
      <c r="NOF48" s="2"/>
      <c r="NOG48" s="2"/>
      <c r="NOH48" s="2"/>
      <c r="NOI48" s="2"/>
      <c r="NOJ48" s="2"/>
      <c r="NOK48" s="2"/>
      <c r="NOL48" s="2"/>
      <c r="NOM48" s="2"/>
      <c r="NON48" s="2"/>
      <c r="NOO48" s="2"/>
      <c r="NOP48" s="2"/>
      <c r="NOQ48" s="2"/>
      <c r="NOR48" s="2"/>
      <c r="NOS48" s="2"/>
      <c r="NOT48" s="2"/>
      <c r="NOU48" s="2"/>
      <c r="NOV48" s="2"/>
      <c r="NOW48" s="2"/>
      <c r="NOX48" s="2"/>
      <c r="NOY48" s="2"/>
      <c r="NOZ48" s="2"/>
      <c r="NPA48" s="2"/>
      <c r="NPB48" s="2"/>
      <c r="NPC48" s="2"/>
      <c r="NPD48" s="2"/>
      <c r="NPE48" s="2"/>
      <c r="NPF48" s="2"/>
      <c r="NPG48" s="2"/>
      <c r="NPH48" s="2"/>
      <c r="NPI48" s="2"/>
      <c r="NPJ48" s="2"/>
      <c r="NPK48" s="2"/>
      <c r="NPL48" s="2"/>
      <c r="NPM48" s="2"/>
      <c r="NPN48" s="2"/>
      <c r="NPO48" s="2"/>
      <c r="NPP48" s="2"/>
      <c r="NPQ48" s="2"/>
      <c r="NPR48" s="2"/>
      <c r="NPS48" s="2"/>
      <c r="NPT48" s="2"/>
      <c r="NPU48" s="2"/>
      <c r="NPV48" s="2"/>
      <c r="NPW48" s="2"/>
      <c r="NPX48" s="2"/>
      <c r="NPY48" s="2"/>
      <c r="NPZ48" s="2"/>
      <c r="NQA48" s="2"/>
      <c r="NQB48" s="2"/>
      <c r="NQC48" s="2"/>
      <c r="NQD48" s="2"/>
      <c r="NQE48" s="2"/>
      <c r="NQF48" s="2"/>
      <c r="NQG48" s="2"/>
      <c r="NQH48" s="2"/>
      <c r="NQI48" s="2"/>
      <c r="NQJ48" s="2"/>
      <c r="NQK48" s="2"/>
      <c r="NQL48" s="2"/>
      <c r="NQM48" s="2"/>
      <c r="NQN48" s="2"/>
      <c r="NQO48" s="2"/>
      <c r="NQP48" s="2"/>
      <c r="NQQ48" s="2"/>
      <c r="NQR48" s="2"/>
      <c r="NQS48" s="2"/>
      <c r="NQT48" s="2"/>
      <c r="NQU48" s="2"/>
      <c r="NQV48" s="2"/>
      <c r="NQW48" s="2"/>
      <c r="NQX48" s="2"/>
      <c r="NQY48" s="2"/>
      <c r="NQZ48" s="2"/>
      <c r="NRA48" s="2"/>
      <c r="NRB48" s="2"/>
      <c r="NRC48" s="2"/>
      <c r="NRD48" s="2"/>
      <c r="NRE48" s="2"/>
      <c r="NRF48" s="2"/>
      <c r="NRG48" s="2"/>
      <c r="NRH48" s="2"/>
      <c r="NRI48" s="2"/>
      <c r="NRJ48" s="2"/>
      <c r="NRK48" s="2"/>
      <c r="NRL48" s="2"/>
      <c r="NRM48" s="2"/>
      <c r="NRN48" s="2"/>
      <c r="NRO48" s="2"/>
      <c r="NRP48" s="2"/>
      <c r="NRQ48" s="2"/>
      <c r="NRR48" s="2"/>
      <c r="NRS48" s="2"/>
      <c r="NRT48" s="2"/>
      <c r="NRU48" s="2"/>
      <c r="NRV48" s="2"/>
      <c r="NRW48" s="2"/>
      <c r="NRX48" s="2"/>
      <c r="NRY48" s="2"/>
      <c r="NRZ48" s="2"/>
      <c r="NSA48" s="2"/>
      <c r="NSB48" s="2"/>
      <c r="NSC48" s="2"/>
      <c r="NSD48" s="2"/>
      <c r="NSE48" s="2"/>
      <c r="NSF48" s="2"/>
      <c r="NSG48" s="2"/>
      <c r="NSH48" s="2"/>
      <c r="NSI48" s="2"/>
      <c r="NSJ48" s="2"/>
      <c r="NSK48" s="2"/>
      <c r="NSL48" s="2"/>
      <c r="NSM48" s="2"/>
      <c r="NSN48" s="2"/>
      <c r="NSO48" s="2"/>
      <c r="NSP48" s="2"/>
      <c r="NSQ48" s="2"/>
      <c r="NSR48" s="2"/>
      <c r="NSS48" s="2"/>
      <c r="NST48" s="2"/>
      <c r="NSU48" s="2"/>
      <c r="NSV48" s="2"/>
      <c r="NSW48" s="2"/>
      <c r="NSX48" s="2"/>
      <c r="NSY48" s="2"/>
      <c r="NSZ48" s="2"/>
      <c r="NTA48" s="2"/>
      <c r="NTB48" s="2"/>
      <c r="NTC48" s="2"/>
      <c r="NTD48" s="2"/>
      <c r="NTE48" s="2"/>
      <c r="NTF48" s="2"/>
      <c r="NTG48" s="2"/>
      <c r="NTH48" s="2"/>
      <c r="NTI48" s="2"/>
      <c r="NTJ48" s="2"/>
      <c r="NTK48" s="2"/>
      <c r="NTL48" s="2"/>
      <c r="NTM48" s="2"/>
      <c r="NTN48" s="2"/>
      <c r="NTO48" s="2"/>
      <c r="NTP48" s="2"/>
      <c r="NTQ48" s="2"/>
      <c r="NTR48" s="2"/>
      <c r="NTS48" s="2"/>
      <c r="NTT48" s="2"/>
      <c r="NTU48" s="2"/>
      <c r="NTV48" s="2"/>
      <c r="NTW48" s="2"/>
      <c r="NTX48" s="2"/>
      <c r="NTY48" s="2"/>
      <c r="NTZ48" s="2"/>
      <c r="NUA48" s="2"/>
      <c r="NUB48" s="2"/>
      <c r="NUC48" s="2"/>
      <c r="NUD48" s="2"/>
      <c r="NUE48" s="2"/>
      <c r="NUF48" s="2"/>
      <c r="NUG48" s="2"/>
      <c r="NUH48" s="2"/>
      <c r="NUI48" s="2"/>
      <c r="NUJ48" s="2"/>
      <c r="NUK48" s="2"/>
      <c r="NUL48" s="2"/>
      <c r="NUM48" s="2"/>
      <c r="NUN48" s="2"/>
      <c r="NUO48" s="2"/>
      <c r="NUP48" s="2"/>
      <c r="NUQ48" s="2"/>
      <c r="NUR48" s="2"/>
      <c r="NUS48" s="2"/>
      <c r="NUT48" s="2"/>
      <c r="NUU48" s="2"/>
      <c r="NUV48" s="2"/>
      <c r="NUW48" s="2"/>
      <c r="NUX48" s="2"/>
      <c r="NUY48" s="2"/>
      <c r="NUZ48" s="2"/>
      <c r="NVA48" s="2"/>
      <c r="NVB48" s="2"/>
      <c r="NVC48" s="2"/>
      <c r="NVD48" s="2"/>
      <c r="NVE48" s="2"/>
      <c r="NVF48" s="2"/>
      <c r="NVG48" s="2"/>
      <c r="NVH48" s="2"/>
      <c r="NVI48" s="2"/>
      <c r="NVJ48" s="2"/>
      <c r="NVK48" s="2"/>
      <c r="NVL48" s="2"/>
      <c r="NVM48" s="2"/>
      <c r="NVN48" s="2"/>
      <c r="NVO48" s="2"/>
      <c r="NVP48" s="2"/>
      <c r="NVQ48" s="2"/>
      <c r="NVR48" s="2"/>
      <c r="NVS48" s="2"/>
      <c r="NVT48" s="2"/>
      <c r="NVU48" s="2"/>
      <c r="NVV48" s="2"/>
      <c r="NVW48" s="2"/>
      <c r="NVX48" s="2"/>
      <c r="NVY48" s="2"/>
      <c r="NVZ48" s="2"/>
      <c r="NWA48" s="2"/>
      <c r="NWB48" s="2"/>
      <c r="NWC48" s="2"/>
      <c r="NWD48" s="2"/>
      <c r="NWE48" s="2"/>
      <c r="NWF48" s="2"/>
      <c r="NWG48" s="2"/>
      <c r="NWH48" s="2"/>
      <c r="NWI48" s="2"/>
      <c r="NWJ48" s="2"/>
      <c r="NWK48" s="2"/>
      <c r="NWL48" s="2"/>
      <c r="NWM48" s="2"/>
      <c r="NWN48" s="2"/>
      <c r="NWO48" s="2"/>
      <c r="NWP48" s="2"/>
      <c r="NWQ48" s="2"/>
      <c r="NWR48" s="2"/>
      <c r="NWS48" s="2"/>
      <c r="NWT48" s="2"/>
      <c r="NWU48" s="2"/>
      <c r="NWV48" s="2"/>
      <c r="NWW48" s="2"/>
      <c r="NWX48" s="2"/>
      <c r="NWY48" s="2"/>
      <c r="NWZ48" s="2"/>
      <c r="NXA48" s="2"/>
      <c r="NXB48" s="2"/>
      <c r="NXC48" s="2"/>
      <c r="NXD48" s="2"/>
      <c r="NXE48" s="2"/>
      <c r="NXF48" s="2"/>
      <c r="NXG48" s="2"/>
      <c r="NXH48" s="2"/>
      <c r="NXI48" s="2"/>
      <c r="NXJ48" s="2"/>
      <c r="NXK48" s="2"/>
      <c r="NXL48" s="2"/>
      <c r="NXM48" s="2"/>
      <c r="NXN48" s="2"/>
      <c r="NXO48" s="2"/>
      <c r="NXP48" s="2"/>
      <c r="NXQ48" s="2"/>
      <c r="NXR48" s="2"/>
      <c r="NXS48" s="2"/>
      <c r="NXT48" s="2"/>
      <c r="NXU48" s="2"/>
      <c r="NXV48" s="2"/>
      <c r="NXW48" s="2"/>
      <c r="NXX48" s="2"/>
      <c r="NXY48" s="2"/>
      <c r="NXZ48" s="2"/>
      <c r="NYA48" s="2"/>
      <c r="NYB48" s="2"/>
      <c r="NYC48" s="2"/>
      <c r="NYD48" s="2"/>
      <c r="NYE48" s="2"/>
      <c r="NYF48" s="2"/>
      <c r="NYG48" s="2"/>
      <c r="NYH48" s="2"/>
      <c r="NYI48" s="2"/>
      <c r="NYJ48" s="2"/>
      <c r="NYK48" s="2"/>
      <c r="NYL48" s="2"/>
      <c r="NYM48" s="2"/>
      <c r="NYN48" s="2"/>
      <c r="NYO48" s="2"/>
      <c r="NYP48" s="2"/>
      <c r="NYQ48" s="2"/>
      <c r="NYR48" s="2"/>
      <c r="NYS48" s="2"/>
      <c r="NYT48" s="2"/>
      <c r="NYU48" s="2"/>
      <c r="NYV48" s="2"/>
      <c r="NYW48" s="2"/>
      <c r="NYX48" s="2"/>
      <c r="NYY48" s="2"/>
      <c r="NYZ48" s="2"/>
      <c r="NZA48" s="2"/>
      <c r="NZB48" s="2"/>
      <c r="NZC48" s="2"/>
      <c r="NZD48" s="2"/>
      <c r="NZE48" s="2"/>
      <c r="NZF48" s="2"/>
      <c r="NZG48" s="2"/>
      <c r="NZH48" s="2"/>
      <c r="NZI48" s="2"/>
      <c r="NZJ48" s="2"/>
      <c r="NZK48" s="2"/>
      <c r="NZL48" s="2"/>
      <c r="NZM48" s="2"/>
      <c r="NZN48" s="2"/>
      <c r="NZO48" s="2"/>
      <c r="NZP48" s="2"/>
      <c r="NZQ48" s="2"/>
      <c r="NZR48" s="2"/>
      <c r="NZS48" s="2"/>
      <c r="NZT48" s="2"/>
      <c r="NZU48" s="2"/>
      <c r="NZV48" s="2"/>
      <c r="NZW48" s="2"/>
      <c r="NZX48" s="2"/>
      <c r="NZY48" s="2"/>
      <c r="NZZ48" s="2"/>
      <c r="OAA48" s="2"/>
      <c r="OAB48" s="2"/>
      <c r="OAC48" s="2"/>
      <c r="OAD48" s="2"/>
      <c r="OAE48" s="2"/>
      <c r="OAF48" s="2"/>
      <c r="OAG48" s="2"/>
      <c r="OAH48" s="2"/>
      <c r="OAI48" s="2"/>
      <c r="OAJ48" s="2"/>
      <c r="OAK48" s="2"/>
      <c r="OAL48" s="2"/>
      <c r="OAM48" s="2"/>
      <c r="OAN48" s="2"/>
      <c r="OAO48" s="2"/>
      <c r="OAP48" s="2"/>
      <c r="OAQ48" s="2"/>
      <c r="OAR48" s="2"/>
      <c r="OAS48" s="2"/>
      <c r="OAT48" s="2"/>
      <c r="OAU48" s="2"/>
      <c r="OAV48" s="2"/>
      <c r="OAW48" s="2"/>
      <c r="OAX48" s="2"/>
      <c r="OAY48" s="2"/>
      <c r="OAZ48" s="2"/>
      <c r="OBA48" s="2"/>
      <c r="OBB48" s="2"/>
      <c r="OBC48" s="2"/>
      <c r="OBD48" s="2"/>
      <c r="OBE48" s="2"/>
      <c r="OBF48" s="2"/>
      <c r="OBG48" s="2"/>
      <c r="OBH48" s="2"/>
      <c r="OBI48" s="2"/>
      <c r="OBJ48" s="2"/>
      <c r="OBK48" s="2"/>
      <c r="OBL48" s="2"/>
      <c r="OBM48" s="2"/>
      <c r="OBN48" s="2"/>
      <c r="OBO48" s="2"/>
      <c r="OBP48" s="2"/>
      <c r="OBQ48" s="2"/>
      <c r="OBR48" s="2"/>
      <c r="OBS48" s="2"/>
      <c r="OBT48" s="2"/>
      <c r="OBU48" s="2"/>
      <c r="OBV48" s="2"/>
      <c r="OBW48" s="2"/>
      <c r="OBX48" s="2"/>
      <c r="OBY48" s="2"/>
      <c r="OBZ48" s="2"/>
      <c r="OCA48" s="2"/>
      <c r="OCB48" s="2"/>
      <c r="OCC48" s="2"/>
      <c r="OCD48" s="2"/>
      <c r="OCE48" s="2"/>
      <c r="OCF48" s="2"/>
      <c r="OCG48" s="2"/>
      <c r="OCH48" s="2"/>
      <c r="OCI48" s="2"/>
      <c r="OCJ48" s="2"/>
      <c r="OCK48" s="2"/>
      <c r="OCL48" s="2"/>
      <c r="OCM48" s="2"/>
      <c r="OCN48" s="2"/>
      <c r="OCO48" s="2"/>
      <c r="OCP48" s="2"/>
      <c r="OCQ48" s="2"/>
      <c r="OCR48" s="2"/>
      <c r="OCS48" s="2"/>
      <c r="OCT48" s="2"/>
      <c r="OCU48" s="2"/>
      <c r="OCV48" s="2"/>
      <c r="OCW48" s="2"/>
      <c r="OCX48" s="2"/>
      <c r="OCY48" s="2"/>
      <c r="OCZ48" s="2"/>
      <c r="ODA48" s="2"/>
      <c r="ODB48" s="2"/>
      <c r="ODC48" s="2"/>
      <c r="ODD48" s="2"/>
      <c r="ODE48" s="2"/>
      <c r="ODF48" s="2"/>
      <c r="ODG48" s="2"/>
      <c r="ODH48" s="2"/>
      <c r="ODI48" s="2"/>
      <c r="ODJ48" s="2"/>
      <c r="ODK48" s="2"/>
      <c r="ODL48" s="2"/>
      <c r="ODM48" s="2"/>
      <c r="ODN48" s="2"/>
      <c r="ODO48" s="2"/>
      <c r="ODP48" s="2"/>
      <c r="ODQ48" s="2"/>
      <c r="ODR48" s="2"/>
      <c r="ODS48" s="2"/>
      <c r="ODT48" s="2"/>
      <c r="ODU48" s="2"/>
      <c r="ODV48" s="2"/>
      <c r="ODW48" s="2"/>
      <c r="ODX48" s="2"/>
      <c r="ODY48" s="2"/>
      <c r="ODZ48" s="2"/>
      <c r="OEA48" s="2"/>
      <c r="OEB48" s="2"/>
      <c r="OEC48" s="2"/>
      <c r="OED48" s="2"/>
      <c r="OEE48" s="2"/>
      <c r="OEF48" s="2"/>
      <c r="OEG48" s="2"/>
      <c r="OEH48" s="2"/>
      <c r="OEI48" s="2"/>
      <c r="OEJ48" s="2"/>
      <c r="OEK48" s="2"/>
      <c r="OEL48" s="2"/>
      <c r="OEM48" s="2"/>
      <c r="OEN48" s="2"/>
      <c r="OEO48" s="2"/>
      <c r="OEP48" s="2"/>
      <c r="OEQ48" s="2"/>
      <c r="OER48" s="2"/>
      <c r="OES48" s="2"/>
      <c r="OET48" s="2"/>
      <c r="OEU48" s="2"/>
      <c r="OEV48" s="2"/>
      <c r="OEW48" s="2"/>
      <c r="OEX48" s="2"/>
      <c r="OEY48" s="2"/>
      <c r="OEZ48" s="2"/>
      <c r="OFA48" s="2"/>
      <c r="OFB48" s="2"/>
      <c r="OFC48" s="2"/>
      <c r="OFD48" s="2"/>
      <c r="OFE48" s="2"/>
      <c r="OFF48" s="2"/>
      <c r="OFG48" s="2"/>
      <c r="OFH48" s="2"/>
      <c r="OFI48" s="2"/>
      <c r="OFJ48" s="2"/>
      <c r="OFK48" s="2"/>
      <c r="OFL48" s="2"/>
      <c r="OFM48" s="2"/>
      <c r="OFN48" s="2"/>
      <c r="OFO48" s="2"/>
      <c r="OFP48" s="2"/>
      <c r="OFQ48" s="2"/>
      <c r="OFR48" s="2"/>
      <c r="OFS48" s="2"/>
      <c r="OFT48" s="2"/>
      <c r="OFU48" s="2"/>
      <c r="OFV48" s="2"/>
      <c r="OFW48" s="2"/>
      <c r="OFX48" s="2"/>
      <c r="OFY48" s="2"/>
      <c r="OFZ48" s="2"/>
      <c r="OGA48" s="2"/>
      <c r="OGB48" s="2"/>
      <c r="OGC48" s="2"/>
      <c r="OGD48" s="2"/>
      <c r="OGE48" s="2"/>
      <c r="OGF48" s="2"/>
      <c r="OGG48" s="2"/>
      <c r="OGH48" s="2"/>
      <c r="OGI48" s="2"/>
      <c r="OGJ48" s="2"/>
      <c r="OGK48" s="2"/>
      <c r="OGL48" s="2"/>
      <c r="OGM48" s="2"/>
      <c r="OGN48" s="2"/>
      <c r="OGO48" s="2"/>
      <c r="OGP48" s="2"/>
      <c r="OGQ48" s="2"/>
      <c r="OGR48" s="2"/>
      <c r="OGS48" s="2"/>
      <c r="OGT48" s="2"/>
      <c r="OGU48" s="2"/>
      <c r="OGV48" s="2"/>
      <c r="OGW48" s="2"/>
      <c r="OGX48" s="2"/>
      <c r="OGY48" s="2"/>
      <c r="OGZ48" s="2"/>
      <c r="OHA48" s="2"/>
      <c r="OHB48" s="2"/>
      <c r="OHC48" s="2"/>
      <c r="OHD48" s="2"/>
      <c r="OHE48" s="2"/>
      <c r="OHF48" s="2"/>
      <c r="OHG48" s="2"/>
      <c r="OHH48" s="2"/>
      <c r="OHI48" s="2"/>
      <c r="OHJ48" s="2"/>
      <c r="OHK48" s="2"/>
      <c r="OHL48" s="2"/>
      <c r="OHM48" s="2"/>
      <c r="OHN48" s="2"/>
      <c r="OHO48" s="2"/>
      <c r="OHP48" s="2"/>
      <c r="OHQ48" s="2"/>
      <c r="OHR48" s="2"/>
      <c r="OHS48" s="2"/>
      <c r="OHT48" s="2"/>
      <c r="OHU48" s="2"/>
      <c r="OHV48" s="2"/>
      <c r="OHW48" s="2"/>
      <c r="OHX48" s="2"/>
      <c r="OHY48" s="2"/>
      <c r="OHZ48" s="2"/>
      <c r="OIA48" s="2"/>
      <c r="OIB48" s="2"/>
      <c r="OIC48" s="2"/>
      <c r="OID48" s="2"/>
      <c r="OIE48" s="2"/>
      <c r="OIF48" s="2"/>
      <c r="OIG48" s="2"/>
      <c r="OIH48" s="2"/>
      <c r="OII48" s="2"/>
      <c r="OIJ48" s="2"/>
      <c r="OIK48" s="2"/>
      <c r="OIL48" s="2"/>
      <c r="OIM48" s="2"/>
      <c r="OIN48" s="2"/>
      <c r="OIO48" s="2"/>
      <c r="OIP48" s="2"/>
      <c r="OIQ48" s="2"/>
      <c r="OIR48" s="2"/>
      <c r="OIS48" s="2"/>
      <c r="OIT48" s="2"/>
      <c r="OIU48" s="2"/>
      <c r="OIV48" s="2"/>
      <c r="OIW48" s="2"/>
      <c r="OIX48" s="2"/>
      <c r="OIY48" s="2"/>
      <c r="OIZ48" s="2"/>
      <c r="OJA48" s="2"/>
      <c r="OJB48" s="2"/>
      <c r="OJC48" s="2"/>
      <c r="OJD48" s="2"/>
      <c r="OJE48" s="2"/>
      <c r="OJF48" s="2"/>
      <c r="OJG48" s="2"/>
      <c r="OJH48" s="2"/>
      <c r="OJI48" s="2"/>
      <c r="OJJ48" s="2"/>
      <c r="OJK48" s="2"/>
      <c r="OJL48" s="2"/>
      <c r="OJM48" s="2"/>
      <c r="OJN48" s="2"/>
      <c r="OJO48" s="2"/>
      <c r="OJP48" s="2"/>
      <c r="OJQ48" s="2"/>
      <c r="OJR48" s="2"/>
      <c r="OJS48" s="2"/>
      <c r="OJT48" s="2"/>
      <c r="OJU48" s="2"/>
      <c r="OJV48" s="2"/>
      <c r="OJW48" s="2"/>
      <c r="OJX48" s="2"/>
      <c r="OJY48" s="2"/>
      <c r="OJZ48" s="2"/>
      <c r="OKA48" s="2"/>
      <c r="OKB48" s="2"/>
      <c r="OKC48" s="2"/>
      <c r="OKD48" s="2"/>
      <c r="OKE48" s="2"/>
      <c r="OKF48" s="2"/>
      <c r="OKG48" s="2"/>
      <c r="OKH48" s="2"/>
      <c r="OKI48" s="2"/>
      <c r="OKJ48" s="2"/>
      <c r="OKK48" s="2"/>
      <c r="OKL48" s="2"/>
      <c r="OKM48" s="2"/>
      <c r="OKN48" s="2"/>
      <c r="OKO48" s="2"/>
      <c r="OKP48" s="2"/>
      <c r="OKQ48" s="2"/>
      <c r="OKR48" s="2"/>
      <c r="OKS48" s="2"/>
      <c r="OKT48" s="2"/>
      <c r="OKU48" s="2"/>
      <c r="OKV48" s="2"/>
      <c r="OKW48" s="2"/>
      <c r="OKX48" s="2"/>
      <c r="OKY48" s="2"/>
      <c r="OKZ48" s="2"/>
      <c r="OLA48" s="2"/>
      <c r="OLB48" s="2"/>
      <c r="OLC48" s="2"/>
      <c r="OLD48" s="2"/>
      <c r="OLE48" s="2"/>
      <c r="OLF48" s="2"/>
      <c r="OLG48" s="2"/>
      <c r="OLH48" s="2"/>
      <c r="OLI48" s="2"/>
      <c r="OLJ48" s="2"/>
      <c r="OLK48" s="2"/>
      <c r="OLL48" s="2"/>
      <c r="OLM48" s="2"/>
      <c r="OLN48" s="2"/>
      <c r="OLO48" s="2"/>
      <c r="OLP48" s="2"/>
      <c r="OLQ48" s="2"/>
      <c r="OLR48" s="2"/>
      <c r="OLS48" s="2"/>
      <c r="OLT48" s="2"/>
      <c r="OLU48" s="2"/>
      <c r="OLV48" s="2"/>
      <c r="OLW48" s="2"/>
      <c r="OLX48" s="2"/>
      <c r="OLY48" s="2"/>
      <c r="OLZ48" s="2"/>
      <c r="OMA48" s="2"/>
      <c r="OMB48" s="2"/>
      <c r="OMC48" s="2"/>
      <c r="OMD48" s="2"/>
      <c r="OME48" s="2"/>
      <c r="OMF48" s="2"/>
      <c r="OMG48" s="2"/>
      <c r="OMH48" s="2"/>
      <c r="OMI48" s="2"/>
      <c r="OMJ48" s="2"/>
      <c r="OMK48" s="2"/>
      <c r="OML48" s="2"/>
      <c r="OMM48" s="2"/>
      <c r="OMN48" s="2"/>
      <c r="OMO48" s="2"/>
      <c r="OMP48" s="2"/>
      <c r="OMQ48" s="2"/>
      <c r="OMR48" s="2"/>
      <c r="OMS48" s="2"/>
      <c r="OMT48" s="2"/>
      <c r="OMU48" s="2"/>
      <c r="OMV48" s="2"/>
      <c r="OMW48" s="2"/>
      <c r="OMX48" s="2"/>
      <c r="OMY48" s="2"/>
      <c r="OMZ48" s="2"/>
      <c r="ONA48" s="2"/>
      <c r="ONB48" s="2"/>
      <c r="ONC48" s="2"/>
      <c r="OND48" s="2"/>
      <c r="ONE48" s="2"/>
      <c r="ONF48" s="2"/>
      <c r="ONG48" s="2"/>
      <c r="ONH48" s="2"/>
      <c r="ONI48" s="2"/>
      <c r="ONJ48" s="2"/>
      <c r="ONK48" s="2"/>
      <c r="ONL48" s="2"/>
      <c r="ONM48" s="2"/>
      <c r="ONN48" s="2"/>
      <c r="ONO48" s="2"/>
      <c r="ONP48" s="2"/>
      <c r="ONQ48" s="2"/>
      <c r="ONR48" s="2"/>
      <c r="ONS48" s="2"/>
      <c r="ONT48" s="2"/>
      <c r="ONU48" s="2"/>
      <c r="ONV48" s="2"/>
      <c r="ONW48" s="2"/>
      <c r="ONX48" s="2"/>
      <c r="ONY48" s="2"/>
      <c r="ONZ48" s="2"/>
      <c r="OOA48" s="2"/>
      <c r="OOB48" s="2"/>
      <c r="OOC48" s="2"/>
      <c r="OOD48" s="2"/>
      <c r="OOE48" s="2"/>
      <c r="OOF48" s="2"/>
      <c r="OOG48" s="2"/>
      <c r="OOH48" s="2"/>
      <c r="OOI48" s="2"/>
      <c r="OOJ48" s="2"/>
      <c r="OOK48" s="2"/>
      <c r="OOL48" s="2"/>
      <c r="OOM48" s="2"/>
      <c r="OON48" s="2"/>
      <c r="OOO48" s="2"/>
      <c r="OOP48" s="2"/>
      <c r="OOQ48" s="2"/>
      <c r="OOR48" s="2"/>
      <c r="OOS48" s="2"/>
      <c r="OOT48" s="2"/>
      <c r="OOU48" s="2"/>
      <c r="OOV48" s="2"/>
      <c r="OOW48" s="2"/>
      <c r="OOX48" s="2"/>
      <c r="OOY48" s="2"/>
      <c r="OOZ48" s="2"/>
      <c r="OPA48" s="2"/>
      <c r="OPB48" s="2"/>
      <c r="OPC48" s="2"/>
      <c r="OPD48" s="2"/>
      <c r="OPE48" s="2"/>
      <c r="OPF48" s="2"/>
      <c r="OPG48" s="2"/>
      <c r="OPH48" s="2"/>
      <c r="OPI48" s="2"/>
      <c r="OPJ48" s="2"/>
      <c r="OPK48" s="2"/>
      <c r="OPL48" s="2"/>
      <c r="OPM48" s="2"/>
      <c r="OPN48" s="2"/>
      <c r="OPO48" s="2"/>
      <c r="OPP48" s="2"/>
      <c r="OPQ48" s="2"/>
      <c r="OPR48" s="2"/>
      <c r="OPS48" s="2"/>
      <c r="OPT48" s="2"/>
      <c r="OPU48" s="2"/>
      <c r="OPV48" s="2"/>
      <c r="OPW48" s="2"/>
      <c r="OPX48" s="2"/>
      <c r="OPY48" s="2"/>
      <c r="OPZ48" s="2"/>
      <c r="OQA48" s="2"/>
      <c r="OQB48" s="2"/>
      <c r="OQC48" s="2"/>
      <c r="OQD48" s="2"/>
      <c r="OQE48" s="2"/>
      <c r="OQF48" s="2"/>
      <c r="OQG48" s="2"/>
      <c r="OQH48" s="2"/>
      <c r="OQI48" s="2"/>
      <c r="OQJ48" s="2"/>
      <c r="OQK48" s="2"/>
      <c r="OQL48" s="2"/>
      <c r="OQM48" s="2"/>
      <c r="OQN48" s="2"/>
      <c r="OQO48" s="2"/>
      <c r="OQP48" s="2"/>
      <c r="OQQ48" s="2"/>
      <c r="OQR48" s="2"/>
      <c r="OQS48" s="2"/>
      <c r="OQT48" s="2"/>
      <c r="OQU48" s="2"/>
      <c r="OQV48" s="2"/>
      <c r="OQW48" s="2"/>
      <c r="OQX48" s="2"/>
      <c r="OQY48" s="2"/>
      <c r="OQZ48" s="2"/>
      <c r="ORA48" s="2"/>
      <c r="ORB48" s="2"/>
      <c r="ORC48" s="2"/>
      <c r="ORD48" s="2"/>
      <c r="ORE48" s="2"/>
      <c r="ORF48" s="2"/>
      <c r="ORG48" s="2"/>
      <c r="ORH48" s="2"/>
      <c r="ORI48" s="2"/>
      <c r="ORJ48" s="2"/>
      <c r="ORK48" s="2"/>
      <c r="ORL48" s="2"/>
      <c r="ORM48" s="2"/>
      <c r="ORN48" s="2"/>
      <c r="ORO48" s="2"/>
      <c r="ORP48" s="2"/>
      <c r="ORQ48" s="2"/>
      <c r="ORR48" s="2"/>
      <c r="ORS48" s="2"/>
      <c r="ORT48" s="2"/>
      <c r="ORU48" s="2"/>
      <c r="ORV48" s="2"/>
      <c r="ORW48" s="2"/>
      <c r="ORX48" s="2"/>
      <c r="ORY48" s="2"/>
      <c r="ORZ48" s="2"/>
      <c r="OSA48" s="2"/>
      <c r="OSB48" s="2"/>
      <c r="OSC48" s="2"/>
      <c r="OSD48" s="2"/>
      <c r="OSE48" s="2"/>
      <c r="OSF48" s="2"/>
      <c r="OSG48" s="2"/>
      <c r="OSH48" s="2"/>
      <c r="OSI48" s="2"/>
      <c r="OSJ48" s="2"/>
      <c r="OSK48" s="2"/>
      <c r="OSL48" s="2"/>
      <c r="OSM48" s="2"/>
      <c r="OSN48" s="2"/>
      <c r="OSO48" s="2"/>
      <c r="OSP48" s="2"/>
      <c r="OSQ48" s="2"/>
      <c r="OSR48" s="2"/>
      <c r="OSS48" s="2"/>
      <c r="OST48" s="2"/>
      <c r="OSU48" s="2"/>
      <c r="OSV48" s="2"/>
      <c r="OSW48" s="2"/>
      <c r="OSX48" s="2"/>
      <c r="OSY48" s="2"/>
      <c r="OSZ48" s="2"/>
      <c r="OTA48" s="2"/>
      <c r="OTB48" s="2"/>
      <c r="OTC48" s="2"/>
      <c r="OTD48" s="2"/>
      <c r="OTE48" s="2"/>
      <c r="OTF48" s="2"/>
      <c r="OTG48" s="2"/>
      <c r="OTH48" s="2"/>
      <c r="OTI48" s="2"/>
      <c r="OTJ48" s="2"/>
      <c r="OTK48" s="2"/>
      <c r="OTL48" s="2"/>
      <c r="OTM48" s="2"/>
      <c r="OTN48" s="2"/>
      <c r="OTO48" s="2"/>
      <c r="OTP48" s="2"/>
      <c r="OTQ48" s="2"/>
      <c r="OTR48" s="2"/>
      <c r="OTS48" s="2"/>
      <c r="OTT48" s="2"/>
      <c r="OTU48" s="2"/>
      <c r="OTV48" s="2"/>
      <c r="OTW48" s="2"/>
      <c r="OTX48" s="2"/>
      <c r="OTY48" s="2"/>
      <c r="OTZ48" s="2"/>
      <c r="OUA48" s="2"/>
      <c r="OUB48" s="2"/>
      <c r="OUC48" s="2"/>
      <c r="OUD48" s="2"/>
      <c r="OUE48" s="2"/>
      <c r="OUF48" s="2"/>
      <c r="OUG48" s="2"/>
      <c r="OUH48" s="2"/>
      <c r="OUI48" s="2"/>
      <c r="OUJ48" s="2"/>
      <c r="OUK48" s="2"/>
      <c r="OUL48" s="2"/>
      <c r="OUM48" s="2"/>
      <c r="OUN48" s="2"/>
      <c r="OUO48" s="2"/>
      <c r="OUP48" s="2"/>
      <c r="OUQ48" s="2"/>
      <c r="OUR48" s="2"/>
      <c r="OUS48" s="2"/>
      <c r="OUT48" s="2"/>
      <c r="OUU48" s="2"/>
      <c r="OUV48" s="2"/>
      <c r="OUW48" s="2"/>
      <c r="OUX48" s="2"/>
      <c r="OUY48" s="2"/>
      <c r="OUZ48" s="2"/>
      <c r="OVA48" s="2"/>
      <c r="OVB48" s="2"/>
      <c r="OVC48" s="2"/>
      <c r="OVD48" s="2"/>
      <c r="OVE48" s="2"/>
      <c r="OVF48" s="2"/>
      <c r="OVG48" s="2"/>
      <c r="OVH48" s="2"/>
      <c r="OVI48" s="2"/>
      <c r="OVJ48" s="2"/>
      <c r="OVK48" s="2"/>
      <c r="OVL48" s="2"/>
      <c r="OVM48" s="2"/>
      <c r="OVN48" s="2"/>
      <c r="OVO48" s="2"/>
      <c r="OVP48" s="2"/>
      <c r="OVQ48" s="2"/>
      <c r="OVR48" s="2"/>
      <c r="OVS48" s="2"/>
      <c r="OVT48" s="2"/>
      <c r="OVU48" s="2"/>
      <c r="OVV48" s="2"/>
      <c r="OVW48" s="2"/>
      <c r="OVX48" s="2"/>
      <c r="OVY48" s="2"/>
      <c r="OVZ48" s="2"/>
      <c r="OWA48" s="2"/>
      <c r="OWB48" s="2"/>
      <c r="OWC48" s="2"/>
      <c r="OWD48" s="2"/>
      <c r="OWE48" s="2"/>
      <c r="OWF48" s="2"/>
      <c r="OWG48" s="2"/>
      <c r="OWH48" s="2"/>
      <c r="OWI48" s="2"/>
      <c r="OWJ48" s="2"/>
      <c r="OWK48" s="2"/>
      <c r="OWL48" s="2"/>
      <c r="OWM48" s="2"/>
      <c r="OWN48" s="2"/>
      <c r="OWO48" s="2"/>
      <c r="OWP48" s="2"/>
      <c r="OWQ48" s="2"/>
      <c r="OWR48" s="2"/>
      <c r="OWS48" s="2"/>
      <c r="OWT48" s="2"/>
      <c r="OWU48" s="2"/>
      <c r="OWV48" s="2"/>
      <c r="OWW48" s="2"/>
      <c r="OWX48" s="2"/>
      <c r="OWY48" s="2"/>
      <c r="OWZ48" s="2"/>
      <c r="OXA48" s="2"/>
      <c r="OXB48" s="2"/>
      <c r="OXC48" s="2"/>
      <c r="OXD48" s="2"/>
      <c r="OXE48" s="2"/>
      <c r="OXF48" s="2"/>
      <c r="OXG48" s="2"/>
      <c r="OXH48" s="2"/>
      <c r="OXI48" s="2"/>
      <c r="OXJ48" s="2"/>
      <c r="OXK48" s="2"/>
      <c r="OXL48" s="2"/>
      <c r="OXM48" s="2"/>
      <c r="OXN48" s="2"/>
      <c r="OXO48" s="2"/>
      <c r="OXP48" s="2"/>
      <c r="OXQ48" s="2"/>
      <c r="OXR48" s="2"/>
      <c r="OXS48" s="2"/>
      <c r="OXT48" s="2"/>
      <c r="OXU48" s="2"/>
      <c r="OXV48" s="2"/>
      <c r="OXW48" s="2"/>
      <c r="OXX48" s="2"/>
      <c r="OXY48" s="2"/>
      <c r="OXZ48" s="2"/>
      <c r="OYA48" s="2"/>
      <c r="OYB48" s="2"/>
      <c r="OYC48" s="2"/>
      <c r="OYD48" s="2"/>
      <c r="OYE48" s="2"/>
      <c r="OYF48" s="2"/>
      <c r="OYG48" s="2"/>
      <c r="OYH48" s="2"/>
      <c r="OYI48" s="2"/>
      <c r="OYJ48" s="2"/>
      <c r="OYK48" s="2"/>
      <c r="OYL48" s="2"/>
      <c r="OYM48" s="2"/>
      <c r="OYN48" s="2"/>
      <c r="OYO48" s="2"/>
      <c r="OYP48" s="2"/>
      <c r="OYQ48" s="2"/>
      <c r="OYR48" s="2"/>
      <c r="OYS48" s="2"/>
      <c r="OYT48" s="2"/>
      <c r="OYU48" s="2"/>
      <c r="OYV48" s="2"/>
      <c r="OYW48" s="2"/>
      <c r="OYX48" s="2"/>
      <c r="OYY48" s="2"/>
      <c r="OYZ48" s="2"/>
      <c r="OZA48" s="2"/>
      <c r="OZB48" s="2"/>
      <c r="OZC48" s="2"/>
      <c r="OZD48" s="2"/>
      <c r="OZE48" s="2"/>
      <c r="OZF48" s="2"/>
      <c r="OZG48" s="2"/>
      <c r="OZH48" s="2"/>
      <c r="OZI48" s="2"/>
      <c r="OZJ48" s="2"/>
      <c r="OZK48" s="2"/>
      <c r="OZL48" s="2"/>
      <c r="OZM48" s="2"/>
      <c r="OZN48" s="2"/>
      <c r="OZO48" s="2"/>
      <c r="OZP48" s="2"/>
      <c r="OZQ48" s="2"/>
      <c r="OZR48" s="2"/>
      <c r="OZS48" s="2"/>
      <c r="OZT48" s="2"/>
      <c r="OZU48" s="2"/>
      <c r="OZV48" s="2"/>
      <c r="OZW48" s="2"/>
      <c r="OZX48" s="2"/>
      <c r="OZY48" s="2"/>
      <c r="OZZ48" s="2"/>
      <c r="PAA48" s="2"/>
      <c r="PAB48" s="2"/>
      <c r="PAC48" s="2"/>
      <c r="PAD48" s="2"/>
      <c r="PAE48" s="2"/>
      <c r="PAF48" s="2"/>
      <c r="PAG48" s="2"/>
      <c r="PAH48" s="2"/>
      <c r="PAI48" s="2"/>
      <c r="PAJ48" s="2"/>
      <c r="PAK48" s="2"/>
      <c r="PAL48" s="2"/>
      <c r="PAM48" s="2"/>
      <c r="PAN48" s="2"/>
      <c r="PAO48" s="2"/>
      <c r="PAP48" s="2"/>
      <c r="PAQ48" s="2"/>
      <c r="PAR48" s="2"/>
      <c r="PAS48" s="2"/>
      <c r="PAT48" s="2"/>
      <c r="PAU48" s="2"/>
      <c r="PAV48" s="2"/>
      <c r="PAW48" s="2"/>
      <c r="PAX48" s="2"/>
      <c r="PAY48" s="2"/>
      <c r="PAZ48" s="2"/>
      <c r="PBA48" s="2"/>
      <c r="PBB48" s="2"/>
      <c r="PBC48" s="2"/>
      <c r="PBD48" s="2"/>
      <c r="PBE48" s="2"/>
      <c r="PBF48" s="2"/>
      <c r="PBG48" s="2"/>
      <c r="PBH48" s="2"/>
      <c r="PBI48" s="2"/>
      <c r="PBJ48" s="2"/>
      <c r="PBK48" s="2"/>
      <c r="PBL48" s="2"/>
      <c r="PBM48" s="2"/>
      <c r="PBN48" s="2"/>
      <c r="PBO48" s="2"/>
      <c r="PBP48" s="2"/>
      <c r="PBQ48" s="2"/>
      <c r="PBR48" s="2"/>
      <c r="PBS48" s="2"/>
      <c r="PBT48" s="2"/>
      <c r="PBU48" s="2"/>
      <c r="PBV48" s="2"/>
      <c r="PBW48" s="2"/>
      <c r="PBX48" s="2"/>
      <c r="PBY48" s="2"/>
      <c r="PBZ48" s="2"/>
      <c r="PCA48" s="2"/>
      <c r="PCB48" s="2"/>
      <c r="PCC48" s="2"/>
      <c r="PCD48" s="2"/>
      <c r="PCE48" s="2"/>
      <c r="PCF48" s="2"/>
      <c r="PCG48" s="2"/>
      <c r="PCH48" s="2"/>
      <c r="PCI48" s="2"/>
      <c r="PCJ48" s="2"/>
      <c r="PCK48" s="2"/>
      <c r="PCL48" s="2"/>
      <c r="PCM48" s="2"/>
      <c r="PCN48" s="2"/>
      <c r="PCO48" s="2"/>
      <c r="PCP48" s="2"/>
      <c r="PCQ48" s="2"/>
      <c r="PCR48" s="2"/>
      <c r="PCS48" s="2"/>
      <c r="PCT48" s="2"/>
      <c r="PCU48" s="2"/>
      <c r="PCV48" s="2"/>
      <c r="PCW48" s="2"/>
      <c r="PCX48" s="2"/>
      <c r="PCY48" s="2"/>
      <c r="PCZ48" s="2"/>
      <c r="PDA48" s="2"/>
      <c r="PDB48" s="2"/>
      <c r="PDC48" s="2"/>
      <c r="PDD48" s="2"/>
      <c r="PDE48" s="2"/>
      <c r="PDF48" s="2"/>
      <c r="PDG48" s="2"/>
      <c r="PDH48" s="2"/>
      <c r="PDI48" s="2"/>
      <c r="PDJ48" s="2"/>
      <c r="PDK48" s="2"/>
      <c r="PDL48" s="2"/>
      <c r="PDM48" s="2"/>
      <c r="PDN48" s="2"/>
      <c r="PDO48" s="2"/>
      <c r="PDP48" s="2"/>
      <c r="PDQ48" s="2"/>
      <c r="PDR48" s="2"/>
      <c r="PDS48" s="2"/>
      <c r="PDT48" s="2"/>
      <c r="PDU48" s="2"/>
      <c r="PDV48" s="2"/>
      <c r="PDW48" s="2"/>
      <c r="PDX48" s="2"/>
      <c r="PDY48" s="2"/>
      <c r="PDZ48" s="2"/>
      <c r="PEA48" s="2"/>
      <c r="PEB48" s="2"/>
      <c r="PEC48" s="2"/>
      <c r="PED48" s="2"/>
      <c r="PEE48" s="2"/>
      <c r="PEF48" s="2"/>
      <c r="PEG48" s="2"/>
      <c r="PEH48" s="2"/>
      <c r="PEI48" s="2"/>
      <c r="PEJ48" s="2"/>
      <c r="PEK48" s="2"/>
      <c r="PEL48" s="2"/>
      <c r="PEM48" s="2"/>
      <c r="PEN48" s="2"/>
      <c r="PEO48" s="2"/>
      <c r="PEP48" s="2"/>
      <c r="PEQ48" s="2"/>
      <c r="PER48" s="2"/>
      <c r="PES48" s="2"/>
      <c r="PET48" s="2"/>
      <c r="PEU48" s="2"/>
      <c r="PEV48" s="2"/>
      <c r="PEW48" s="2"/>
      <c r="PEX48" s="2"/>
      <c r="PEY48" s="2"/>
      <c r="PEZ48" s="2"/>
      <c r="PFA48" s="2"/>
      <c r="PFB48" s="2"/>
      <c r="PFC48" s="2"/>
      <c r="PFD48" s="2"/>
      <c r="PFE48" s="2"/>
      <c r="PFF48" s="2"/>
      <c r="PFG48" s="2"/>
      <c r="PFH48" s="2"/>
      <c r="PFI48" s="2"/>
      <c r="PFJ48" s="2"/>
      <c r="PFK48" s="2"/>
      <c r="PFL48" s="2"/>
      <c r="PFM48" s="2"/>
      <c r="PFN48" s="2"/>
      <c r="PFO48" s="2"/>
      <c r="PFP48" s="2"/>
      <c r="PFQ48" s="2"/>
      <c r="PFR48" s="2"/>
      <c r="PFS48" s="2"/>
      <c r="PFT48" s="2"/>
      <c r="PFU48" s="2"/>
      <c r="PFV48" s="2"/>
      <c r="PFW48" s="2"/>
      <c r="PFX48" s="2"/>
      <c r="PFY48" s="2"/>
      <c r="PFZ48" s="2"/>
      <c r="PGA48" s="2"/>
      <c r="PGB48" s="2"/>
      <c r="PGC48" s="2"/>
      <c r="PGD48" s="2"/>
      <c r="PGE48" s="2"/>
      <c r="PGF48" s="2"/>
      <c r="PGG48" s="2"/>
      <c r="PGH48" s="2"/>
      <c r="PGI48" s="2"/>
      <c r="PGJ48" s="2"/>
      <c r="PGK48" s="2"/>
      <c r="PGL48" s="2"/>
      <c r="PGM48" s="2"/>
      <c r="PGN48" s="2"/>
      <c r="PGO48" s="2"/>
      <c r="PGP48" s="2"/>
      <c r="PGQ48" s="2"/>
      <c r="PGR48" s="2"/>
      <c r="PGS48" s="2"/>
      <c r="PGT48" s="2"/>
      <c r="PGU48" s="2"/>
      <c r="PGV48" s="2"/>
      <c r="PGW48" s="2"/>
      <c r="PGX48" s="2"/>
      <c r="PGY48" s="2"/>
      <c r="PGZ48" s="2"/>
      <c r="PHA48" s="2"/>
      <c r="PHB48" s="2"/>
      <c r="PHC48" s="2"/>
      <c r="PHD48" s="2"/>
      <c r="PHE48" s="2"/>
      <c r="PHF48" s="2"/>
      <c r="PHG48" s="2"/>
      <c r="PHH48" s="2"/>
      <c r="PHI48" s="2"/>
      <c r="PHJ48" s="2"/>
      <c r="PHK48" s="2"/>
      <c r="PHL48" s="2"/>
      <c r="PHM48" s="2"/>
      <c r="PHN48" s="2"/>
      <c r="PHO48" s="2"/>
      <c r="PHP48" s="2"/>
      <c r="PHQ48" s="2"/>
      <c r="PHR48" s="2"/>
      <c r="PHS48" s="2"/>
      <c r="PHT48" s="2"/>
      <c r="PHU48" s="2"/>
      <c r="PHV48" s="2"/>
      <c r="PHW48" s="2"/>
      <c r="PHX48" s="2"/>
      <c r="PHY48" s="2"/>
      <c r="PHZ48" s="2"/>
      <c r="PIA48" s="2"/>
      <c r="PIB48" s="2"/>
      <c r="PIC48" s="2"/>
      <c r="PID48" s="2"/>
      <c r="PIE48" s="2"/>
      <c r="PIF48" s="2"/>
      <c r="PIG48" s="2"/>
      <c r="PIH48" s="2"/>
      <c r="PII48" s="2"/>
      <c r="PIJ48" s="2"/>
      <c r="PIK48" s="2"/>
      <c r="PIL48" s="2"/>
      <c r="PIM48" s="2"/>
      <c r="PIN48" s="2"/>
      <c r="PIO48" s="2"/>
      <c r="PIP48" s="2"/>
      <c r="PIQ48" s="2"/>
      <c r="PIR48" s="2"/>
      <c r="PIS48" s="2"/>
      <c r="PIT48" s="2"/>
      <c r="PIU48" s="2"/>
      <c r="PIV48" s="2"/>
      <c r="PIW48" s="2"/>
      <c r="PIX48" s="2"/>
      <c r="PIY48" s="2"/>
      <c r="PIZ48" s="2"/>
      <c r="PJA48" s="2"/>
      <c r="PJB48" s="2"/>
      <c r="PJC48" s="2"/>
      <c r="PJD48" s="2"/>
      <c r="PJE48" s="2"/>
      <c r="PJF48" s="2"/>
      <c r="PJG48" s="2"/>
      <c r="PJH48" s="2"/>
      <c r="PJI48" s="2"/>
      <c r="PJJ48" s="2"/>
      <c r="PJK48" s="2"/>
      <c r="PJL48" s="2"/>
      <c r="PJM48" s="2"/>
      <c r="PJN48" s="2"/>
      <c r="PJO48" s="2"/>
      <c r="PJP48" s="2"/>
      <c r="PJQ48" s="2"/>
      <c r="PJR48" s="2"/>
      <c r="PJS48" s="2"/>
      <c r="PJT48" s="2"/>
      <c r="PJU48" s="2"/>
      <c r="PJV48" s="2"/>
      <c r="PJW48" s="2"/>
      <c r="PJX48" s="2"/>
      <c r="PJY48" s="2"/>
      <c r="PJZ48" s="2"/>
      <c r="PKA48" s="2"/>
      <c r="PKB48" s="2"/>
      <c r="PKC48" s="2"/>
      <c r="PKD48" s="2"/>
      <c r="PKE48" s="2"/>
      <c r="PKF48" s="2"/>
      <c r="PKG48" s="2"/>
      <c r="PKH48" s="2"/>
      <c r="PKI48" s="2"/>
      <c r="PKJ48" s="2"/>
      <c r="PKK48" s="2"/>
      <c r="PKL48" s="2"/>
      <c r="PKM48" s="2"/>
      <c r="PKN48" s="2"/>
      <c r="PKO48" s="2"/>
      <c r="PKP48" s="2"/>
      <c r="PKQ48" s="2"/>
      <c r="PKR48" s="2"/>
      <c r="PKS48" s="2"/>
      <c r="PKT48" s="2"/>
      <c r="PKU48" s="2"/>
      <c r="PKV48" s="2"/>
      <c r="PKW48" s="2"/>
      <c r="PKX48" s="2"/>
      <c r="PKY48" s="2"/>
      <c r="PKZ48" s="2"/>
      <c r="PLA48" s="2"/>
      <c r="PLB48" s="2"/>
      <c r="PLC48" s="2"/>
      <c r="PLD48" s="2"/>
      <c r="PLE48" s="2"/>
      <c r="PLF48" s="2"/>
      <c r="PLG48" s="2"/>
      <c r="PLH48" s="2"/>
      <c r="PLI48" s="2"/>
      <c r="PLJ48" s="2"/>
      <c r="PLK48" s="2"/>
      <c r="PLL48" s="2"/>
      <c r="PLM48" s="2"/>
      <c r="PLN48" s="2"/>
      <c r="PLO48" s="2"/>
      <c r="PLP48" s="2"/>
      <c r="PLQ48" s="2"/>
      <c r="PLR48" s="2"/>
      <c r="PLS48" s="2"/>
      <c r="PLT48" s="2"/>
      <c r="PLU48" s="2"/>
      <c r="PLV48" s="2"/>
      <c r="PLW48" s="2"/>
      <c r="PLX48" s="2"/>
      <c r="PLY48" s="2"/>
      <c r="PLZ48" s="2"/>
      <c r="PMA48" s="2"/>
      <c r="PMB48" s="2"/>
      <c r="PMC48" s="2"/>
      <c r="PMD48" s="2"/>
      <c r="PME48" s="2"/>
      <c r="PMF48" s="2"/>
      <c r="PMG48" s="2"/>
      <c r="PMH48" s="2"/>
      <c r="PMI48" s="2"/>
      <c r="PMJ48" s="2"/>
      <c r="PMK48" s="2"/>
      <c r="PML48" s="2"/>
      <c r="PMM48" s="2"/>
      <c r="PMN48" s="2"/>
      <c r="PMO48" s="2"/>
      <c r="PMP48" s="2"/>
      <c r="PMQ48" s="2"/>
      <c r="PMR48" s="2"/>
      <c r="PMS48" s="2"/>
      <c r="PMT48" s="2"/>
      <c r="PMU48" s="2"/>
      <c r="PMV48" s="2"/>
      <c r="PMW48" s="2"/>
      <c r="PMX48" s="2"/>
      <c r="PMY48" s="2"/>
      <c r="PMZ48" s="2"/>
      <c r="PNA48" s="2"/>
      <c r="PNB48" s="2"/>
      <c r="PNC48" s="2"/>
      <c r="PND48" s="2"/>
      <c r="PNE48" s="2"/>
      <c r="PNF48" s="2"/>
      <c r="PNG48" s="2"/>
      <c r="PNH48" s="2"/>
      <c r="PNI48" s="2"/>
      <c r="PNJ48" s="2"/>
      <c r="PNK48" s="2"/>
      <c r="PNL48" s="2"/>
      <c r="PNM48" s="2"/>
      <c r="PNN48" s="2"/>
      <c r="PNO48" s="2"/>
      <c r="PNP48" s="2"/>
      <c r="PNQ48" s="2"/>
      <c r="PNR48" s="2"/>
      <c r="PNS48" s="2"/>
      <c r="PNT48" s="2"/>
      <c r="PNU48" s="2"/>
      <c r="PNV48" s="2"/>
      <c r="PNW48" s="2"/>
      <c r="PNX48" s="2"/>
      <c r="PNY48" s="2"/>
      <c r="PNZ48" s="2"/>
      <c r="POA48" s="2"/>
      <c r="POB48" s="2"/>
      <c r="POC48" s="2"/>
      <c r="POD48" s="2"/>
      <c r="POE48" s="2"/>
      <c r="POF48" s="2"/>
      <c r="POG48" s="2"/>
      <c r="POH48" s="2"/>
      <c r="POI48" s="2"/>
      <c r="POJ48" s="2"/>
      <c r="POK48" s="2"/>
      <c r="POL48" s="2"/>
      <c r="POM48" s="2"/>
      <c r="PON48" s="2"/>
      <c r="POO48" s="2"/>
      <c r="POP48" s="2"/>
      <c r="POQ48" s="2"/>
      <c r="POR48" s="2"/>
      <c r="POS48" s="2"/>
      <c r="POT48" s="2"/>
      <c r="POU48" s="2"/>
      <c r="POV48" s="2"/>
      <c r="POW48" s="2"/>
      <c r="POX48" s="2"/>
      <c r="POY48" s="2"/>
      <c r="POZ48" s="2"/>
      <c r="PPA48" s="2"/>
      <c r="PPB48" s="2"/>
      <c r="PPC48" s="2"/>
      <c r="PPD48" s="2"/>
      <c r="PPE48" s="2"/>
      <c r="PPF48" s="2"/>
      <c r="PPG48" s="2"/>
      <c r="PPH48" s="2"/>
      <c r="PPI48" s="2"/>
      <c r="PPJ48" s="2"/>
      <c r="PPK48" s="2"/>
      <c r="PPL48" s="2"/>
      <c r="PPM48" s="2"/>
      <c r="PPN48" s="2"/>
      <c r="PPO48" s="2"/>
      <c r="PPP48" s="2"/>
      <c r="PPQ48" s="2"/>
      <c r="PPR48" s="2"/>
      <c r="PPS48" s="2"/>
      <c r="PPT48" s="2"/>
      <c r="PPU48" s="2"/>
      <c r="PPV48" s="2"/>
      <c r="PPW48" s="2"/>
      <c r="PPX48" s="2"/>
      <c r="PPY48" s="2"/>
      <c r="PPZ48" s="2"/>
      <c r="PQA48" s="2"/>
      <c r="PQB48" s="2"/>
      <c r="PQC48" s="2"/>
      <c r="PQD48" s="2"/>
      <c r="PQE48" s="2"/>
      <c r="PQF48" s="2"/>
      <c r="PQG48" s="2"/>
      <c r="PQH48" s="2"/>
      <c r="PQI48" s="2"/>
      <c r="PQJ48" s="2"/>
      <c r="PQK48" s="2"/>
      <c r="PQL48" s="2"/>
      <c r="PQM48" s="2"/>
      <c r="PQN48" s="2"/>
      <c r="PQO48" s="2"/>
      <c r="PQP48" s="2"/>
      <c r="PQQ48" s="2"/>
      <c r="PQR48" s="2"/>
      <c r="PQS48" s="2"/>
      <c r="PQT48" s="2"/>
      <c r="PQU48" s="2"/>
      <c r="PQV48" s="2"/>
      <c r="PQW48" s="2"/>
      <c r="PQX48" s="2"/>
      <c r="PQY48" s="2"/>
      <c r="PQZ48" s="2"/>
      <c r="PRA48" s="2"/>
      <c r="PRB48" s="2"/>
      <c r="PRC48" s="2"/>
      <c r="PRD48" s="2"/>
      <c r="PRE48" s="2"/>
      <c r="PRF48" s="2"/>
      <c r="PRG48" s="2"/>
      <c r="PRH48" s="2"/>
      <c r="PRI48" s="2"/>
      <c r="PRJ48" s="2"/>
      <c r="PRK48" s="2"/>
      <c r="PRL48" s="2"/>
      <c r="PRM48" s="2"/>
      <c r="PRN48" s="2"/>
      <c r="PRO48" s="2"/>
      <c r="PRP48" s="2"/>
      <c r="PRQ48" s="2"/>
      <c r="PRR48" s="2"/>
      <c r="PRS48" s="2"/>
      <c r="PRT48" s="2"/>
      <c r="PRU48" s="2"/>
      <c r="PRV48" s="2"/>
      <c r="PRW48" s="2"/>
      <c r="PRX48" s="2"/>
      <c r="PRY48" s="2"/>
      <c r="PRZ48" s="2"/>
      <c r="PSA48" s="2"/>
      <c r="PSB48" s="2"/>
      <c r="PSC48" s="2"/>
      <c r="PSD48" s="2"/>
      <c r="PSE48" s="2"/>
      <c r="PSF48" s="2"/>
      <c r="PSG48" s="2"/>
      <c r="PSH48" s="2"/>
      <c r="PSI48" s="2"/>
      <c r="PSJ48" s="2"/>
      <c r="PSK48" s="2"/>
      <c r="PSL48" s="2"/>
      <c r="PSM48" s="2"/>
      <c r="PSN48" s="2"/>
      <c r="PSO48" s="2"/>
      <c r="PSP48" s="2"/>
      <c r="PSQ48" s="2"/>
      <c r="PSR48" s="2"/>
      <c r="PSS48" s="2"/>
      <c r="PST48" s="2"/>
      <c r="PSU48" s="2"/>
      <c r="PSV48" s="2"/>
      <c r="PSW48" s="2"/>
      <c r="PSX48" s="2"/>
      <c r="PSY48" s="2"/>
      <c r="PSZ48" s="2"/>
      <c r="PTA48" s="2"/>
      <c r="PTB48" s="2"/>
      <c r="PTC48" s="2"/>
      <c r="PTD48" s="2"/>
      <c r="PTE48" s="2"/>
      <c r="PTF48" s="2"/>
      <c r="PTG48" s="2"/>
      <c r="PTH48" s="2"/>
      <c r="PTI48" s="2"/>
      <c r="PTJ48" s="2"/>
      <c r="PTK48" s="2"/>
      <c r="PTL48" s="2"/>
      <c r="PTM48" s="2"/>
      <c r="PTN48" s="2"/>
      <c r="PTO48" s="2"/>
      <c r="PTP48" s="2"/>
      <c r="PTQ48" s="2"/>
      <c r="PTR48" s="2"/>
      <c r="PTS48" s="2"/>
      <c r="PTT48" s="2"/>
      <c r="PTU48" s="2"/>
      <c r="PTV48" s="2"/>
      <c r="PTW48" s="2"/>
      <c r="PTX48" s="2"/>
      <c r="PTY48" s="2"/>
      <c r="PTZ48" s="2"/>
      <c r="PUA48" s="2"/>
      <c r="PUB48" s="2"/>
      <c r="PUC48" s="2"/>
      <c r="PUD48" s="2"/>
      <c r="PUE48" s="2"/>
      <c r="PUF48" s="2"/>
      <c r="PUG48" s="2"/>
      <c r="PUH48" s="2"/>
      <c r="PUI48" s="2"/>
      <c r="PUJ48" s="2"/>
      <c r="PUK48" s="2"/>
      <c r="PUL48" s="2"/>
      <c r="PUM48" s="2"/>
      <c r="PUN48" s="2"/>
      <c r="PUO48" s="2"/>
      <c r="PUP48" s="2"/>
      <c r="PUQ48" s="2"/>
      <c r="PUR48" s="2"/>
      <c r="PUS48" s="2"/>
      <c r="PUT48" s="2"/>
      <c r="PUU48" s="2"/>
      <c r="PUV48" s="2"/>
      <c r="PUW48" s="2"/>
      <c r="PUX48" s="2"/>
      <c r="PUY48" s="2"/>
      <c r="PUZ48" s="2"/>
      <c r="PVA48" s="2"/>
      <c r="PVB48" s="2"/>
      <c r="PVC48" s="2"/>
      <c r="PVD48" s="2"/>
      <c r="PVE48" s="2"/>
      <c r="PVF48" s="2"/>
      <c r="PVG48" s="2"/>
      <c r="PVH48" s="2"/>
      <c r="PVI48" s="2"/>
      <c r="PVJ48" s="2"/>
      <c r="PVK48" s="2"/>
      <c r="PVL48" s="2"/>
      <c r="PVM48" s="2"/>
      <c r="PVN48" s="2"/>
      <c r="PVO48" s="2"/>
      <c r="PVP48" s="2"/>
      <c r="PVQ48" s="2"/>
      <c r="PVR48" s="2"/>
      <c r="PVS48" s="2"/>
      <c r="PVT48" s="2"/>
      <c r="PVU48" s="2"/>
      <c r="PVV48" s="2"/>
      <c r="PVW48" s="2"/>
      <c r="PVX48" s="2"/>
      <c r="PVY48" s="2"/>
      <c r="PVZ48" s="2"/>
      <c r="PWA48" s="2"/>
      <c r="PWB48" s="2"/>
      <c r="PWC48" s="2"/>
      <c r="PWD48" s="2"/>
      <c r="PWE48" s="2"/>
      <c r="PWF48" s="2"/>
      <c r="PWG48" s="2"/>
      <c r="PWH48" s="2"/>
      <c r="PWI48" s="2"/>
      <c r="PWJ48" s="2"/>
      <c r="PWK48" s="2"/>
      <c r="PWL48" s="2"/>
      <c r="PWM48" s="2"/>
      <c r="PWN48" s="2"/>
      <c r="PWO48" s="2"/>
      <c r="PWP48" s="2"/>
      <c r="PWQ48" s="2"/>
      <c r="PWR48" s="2"/>
      <c r="PWS48" s="2"/>
      <c r="PWT48" s="2"/>
      <c r="PWU48" s="2"/>
      <c r="PWV48" s="2"/>
      <c r="PWW48" s="2"/>
      <c r="PWX48" s="2"/>
      <c r="PWY48" s="2"/>
      <c r="PWZ48" s="2"/>
      <c r="PXA48" s="2"/>
      <c r="PXB48" s="2"/>
      <c r="PXC48" s="2"/>
      <c r="PXD48" s="2"/>
      <c r="PXE48" s="2"/>
      <c r="PXF48" s="2"/>
      <c r="PXG48" s="2"/>
      <c r="PXH48" s="2"/>
      <c r="PXI48" s="2"/>
      <c r="PXJ48" s="2"/>
      <c r="PXK48" s="2"/>
      <c r="PXL48" s="2"/>
      <c r="PXM48" s="2"/>
      <c r="PXN48" s="2"/>
      <c r="PXO48" s="2"/>
      <c r="PXP48" s="2"/>
      <c r="PXQ48" s="2"/>
      <c r="PXR48" s="2"/>
      <c r="PXS48" s="2"/>
      <c r="PXT48" s="2"/>
      <c r="PXU48" s="2"/>
      <c r="PXV48" s="2"/>
      <c r="PXW48" s="2"/>
      <c r="PXX48" s="2"/>
      <c r="PXY48" s="2"/>
      <c r="PXZ48" s="2"/>
      <c r="PYA48" s="2"/>
      <c r="PYB48" s="2"/>
      <c r="PYC48" s="2"/>
      <c r="PYD48" s="2"/>
      <c r="PYE48" s="2"/>
      <c r="PYF48" s="2"/>
      <c r="PYG48" s="2"/>
      <c r="PYH48" s="2"/>
      <c r="PYI48" s="2"/>
      <c r="PYJ48" s="2"/>
      <c r="PYK48" s="2"/>
      <c r="PYL48" s="2"/>
      <c r="PYM48" s="2"/>
      <c r="PYN48" s="2"/>
      <c r="PYO48" s="2"/>
      <c r="PYP48" s="2"/>
      <c r="PYQ48" s="2"/>
      <c r="PYR48" s="2"/>
      <c r="PYS48" s="2"/>
      <c r="PYT48" s="2"/>
      <c r="PYU48" s="2"/>
      <c r="PYV48" s="2"/>
      <c r="PYW48" s="2"/>
      <c r="PYX48" s="2"/>
      <c r="PYY48" s="2"/>
      <c r="PYZ48" s="2"/>
      <c r="PZA48" s="2"/>
      <c r="PZB48" s="2"/>
      <c r="PZC48" s="2"/>
      <c r="PZD48" s="2"/>
      <c r="PZE48" s="2"/>
      <c r="PZF48" s="2"/>
      <c r="PZG48" s="2"/>
      <c r="PZH48" s="2"/>
      <c r="PZI48" s="2"/>
      <c r="PZJ48" s="2"/>
      <c r="PZK48" s="2"/>
      <c r="PZL48" s="2"/>
      <c r="PZM48" s="2"/>
      <c r="PZN48" s="2"/>
      <c r="PZO48" s="2"/>
      <c r="PZP48" s="2"/>
      <c r="PZQ48" s="2"/>
      <c r="PZR48" s="2"/>
      <c r="PZS48" s="2"/>
      <c r="PZT48" s="2"/>
      <c r="PZU48" s="2"/>
      <c r="PZV48" s="2"/>
      <c r="PZW48" s="2"/>
      <c r="PZX48" s="2"/>
      <c r="PZY48" s="2"/>
      <c r="PZZ48" s="2"/>
      <c r="QAA48" s="2"/>
      <c r="QAB48" s="2"/>
      <c r="QAC48" s="2"/>
      <c r="QAD48" s="2"/>
      <c r="QAE48" s="2"/>
      <c r="QAF48" s="2"/>
      <c r="QAG48" s="2"/>
      <c r="QAH48" s="2"/>
      <c r="QAI48" s="2"/>
      <c r="QAJ48" s="2"/>
      <c r="QAK48" s="2"/>
      <c r="QAL48" s="2"/>
      <c r="QAM48" s="2"/>
      <c r="QAN48" s="2"/>
      <c r="QAO48" s="2"/>
      <c r="QAP48" s="2"/>
      <c r="QAQ48" s="2"/>
      <c r="QAR48" s="2"/>
      <c r="QAS48" s="2"/>
      <c r="QAT48" s="2"/>
      <c r="QAU48" s="2"/>
      <c r="QAV48" s="2"/>
      <c r="QAW48" s="2"/>
      <c r="QAX48" s="2"/>
      <c r="QAY48" s="2"/>
      <c r="QAZ48" s="2"/>
      <c r="QBA48" s="2"/>
      <c r="QBB48" s="2"/>
      <c r="QBC48" s="2"/>
      <c r="QBD48" s="2"/>
      <c r="QBE48" s="2"/>
      <c r="QBF48" s="2"/>
      <c r="QBG48" s="2"/>
      <c r="QBH48" s="2"/>
      <c r="QBI48" s="2"/>
      <c r="QBJ48" s="2"/>
      <c r="QBK48" s="2"/>
      <c r="QBL48" s="2"/>
      <c r="QBM48" s="2"/>
      <c r="QBN48" s="2"/>
      <c r="QBO48" s="2"/>
      <c r="QBP48" s="2"/>
      <c r="QBQ48" s="2"/>
      <c r="QBR48" s="2"/>
      <c r="QBS48" s="2"/>
      <c r="QBT48" s="2"/>
      <c r="QBU48" s="2"/>
      <c r="QBV48" s="2"/>
      <c r="QBW48" s="2"/>
      <c r="QBX48" s="2"/>
      <c r="QBY48" s="2"/>
      <c r="QBZ48" s="2"/>
      <c r="QCA48" s="2"/>
      <c r="QCB48" s="2"/>
      <c r="QCC48" s="2"/>
      <c r="QCD48" s="2"/>
      <c r="QCE48" s="2"/>
      <c r="QCF48" s="2"/>
      <c r="QCG48" s="2"/>
      <c r="QCH48" s="2"/>
      <c r="QCI48" s="2"/>
      <c r="QCJ48" s="2"/>
      <c r="QCK48" s="2"/>
      <c r="QCL48" s="2"/>
      <c r="QCM48" s="2"/>
      <c r="QCN48" s="2"/>
      <c r="QCO48" s="2"/>
      <c r="QCP48" s="2"/>
      <c r="QCQ48" s="2"/>
      <c r="QCR48" s="2"/>
      <c r="QCS48" s="2"/>
      <c r="QCT48" s="2"/>
      <c r="QCU48" s="2"/>
      <c r="QCV48" s="2"/>
      <c r="QCW48" s="2"/>
      <c r="QCX48" s="2"/>
      <c r="QCY48" s="2"/>
      <c r="QCZ48" s="2"/>
      <c r="QDA48" s="2"/>
      <c r="QDB48" s="2"/>
      <c r="QDC48" s="2"/>
      <c r="QDD48" s="2"/>
      <c r="QDE48" s="2"/>
      <c r="QDF48" s="2"/>
      <c r="QDG48" s="2"/>
      <c r="QDH48" s="2"/>
      <c r="QDI48" s="2"/>
      <c r="QDJ48" s="2"/>
      <c r="QDK48" s="2"/>
      <c r="QDL48" s="2"/>
      <c r="QDM48" s="2"/>
      <c r="QDN48" s="2"/>
      <c r="QDO48" s="2"/>
      <c r="QDP48" s="2"/>
      <c r="QDQ48" s="2"/>
      <c r="QDR48" s="2"/>
      <c r="QDS48" s="2"/>
      <c r="QDT48" s="2"/>
      <c r="QDU48" s="2"/>
      <c r="QDV48" s="2"/>
      <c r="QDW48" s="2"/>
      <c r="QDX48" s="2"/>
      <c r="QDY48" s="2"/>
      <c r="QDZ48" s="2"/>
      <c r="QEA48" s="2"/>
      <c r="QEB48" s="2"/>
      <c r="QEC48" s="2"/>
      <c r="QED48" s="2"/>
      <c r="QEE48" s="2"/>
      <c r="QEF48" s="2"/>
      <c r="QEG48" s="2"/>
      <c r="QEH48" s="2"/>
      <c r="QEI48" s="2"/>
      <c r="QEJ48" s="2"/>
      <c r="QEK48" s="2"/>
      <c r="QEL48" s="2"/>
      <c r="QEM48" s="2"/>
      <c r="QEN48" s="2"/>
      <c r="QEO48" s="2"/>
      <c r="QEP48" s="2"/>
      <c r="QEQ48" s="2"/>
      <c r="QER48" s="2"/>
      <c r="QES48" s="2"/>
      <c r="QET48" s="2"/>
      <c r="QEU48" s="2"/>
      <c r="QEV48" s="2"/>
      <c r="QEW48" s="2"/>
      <c r="QEX48" s="2"/>
      <c r="QEY48" s="2"/>
      <c r="QEZ48" s="2"/>
      <c r="QFA48" s="2"/>
      <c r="QFB48" s="2"/>
      <c r="QFC48" s="2"/>
      <c r="QFD48" s="2"/>
      <c r="QFE48" s="2"/>
      <c r="QFF48" s="2"/>
      <c r="QFG48" s="2"/>
      <c r="QFH48" s="2"/>
      <c r="QFI48" s="2"/>
      <c r="QFJ48" s="2"/>
      <c r="QFK48" s="2"/>
      <c r="QFL48" s="2"/>
      <c r="QFM48" s="2"/>
      <c r="QFN48" s="2"/>
      <c r="QFO48" s="2"/>
      <c r="QFP48" s="2"/>
      <c r="QFQ48" s="2"/>
      <c r="QFR48" s="2"/>
      <c r="QFS48" s="2"/>
      <c r="QFT48" s="2"/>
      <c r="QFU48" s="2"/>
      <c r="QFV48" s="2"/>
      <c r="QFW48" s="2"/>
      <c r="QFX48" s="2"/>
      <c r="QFY48" s="2"/>
      <c r="QFZ48" s="2"/>
      <c r="QGA48" s="2"/>
      <c r="QGB48" s="2"/>
      <c r="QGC48" s="2"/>
      <c r="QGD48" s="2"/>
      <c r="QGE48" s="2"/>
      <c r="QGF48" s="2"/>
      <c r="QGG48" s="2"/>
      <c r="QGH48" s="2"/>
      <c r="QGI48" s="2"/>
      <c r="QGJ48" s="2"/>
      <c r="QGK48" s="2"/>
      <c r="QGL48" s="2"/>
      <c r="QGM48" s="2"/>
      <c r="QGN48" s="2"/>
      <c r="QGO48" s="2"/>
      <c r="QGP48" s="2"/>
      <c r="QGQ48" s="2"/>
      <c r="QGR48" s="2"/>
      <c r="QGS48" s="2"/>
      <c r="QGT48" s="2"/>
      <c r="QGU48" s="2"/>
      <c r="QGV48" s="2"/>
      <c r="QGW48" s="2"/>
      <c r="QGX48" s="2"/>
      <c r="QGY48" s="2"/>
      <c r="QGZ48" s="2"/>
      <c r="QHA48" s="2"/>
      <c r="QHB48" s="2"/>
      <c r="QHC48" s="2"/>
      <c r="QHD48" s="2"/>
      <c r="QHE48" s="2"/>
      <c r="QHF48" s="2"/>
      <c r="QHG48" s="2"/>
      <c r="QHH48" s="2"/>
      <c r="QHI48" s="2"/>
      <c r="QHJ48" s="2"/>
      <c r="QHK48" s="2"/>
      <c r="QHL48" s="2"/>
      <c r="QHM48" s="2"/>
      <c r="QHN48" s="2"/>
      <c r="QHO48" s="2"/>
      <c r="QHP48" s="2"/>
      <c r="QHQ48" s="2"/>
      <c r="QHR48" s="2"/>
      <c r="QHS48" s="2"/>
      <c r="QHT48" s="2"/>
      <c r="QHU48" s="2"/>
      <c r="QHV48" s="2"/>
      <c r="QHW48" s="2"/>
      <c r="QHX48" s="2"/>
      <c r="QHY48" s="2"/>
      <c r="QHZ48" s="2"/>
      <c r="QIA48" s="2"/>
      <c r="QIB48" s="2"/>
      <c r="QIC48" s="2"/>
      <c r="QID48" s="2"/>
      <c r="QIE48" s="2"/>
      <c r="QIF48" s="2"/>
      <c r="QIG48" s="2"/>
      <c r="QIH48" s="2"/>
      <c r="QII48" s="2"/>
      <c r="QIJ48" s="2"/>
      <c r="QIK48" s="2"/>
      <c r="QIL48" s="2"/>
      <c r="QIM48" s="2"/>
      <c r="QIN48" s="2"/>
      <c r="QIO48" s="2"/>
      <c r="QIP48" s="2"/>
      <c r="QIQ48" s="2"/>
      <c r="QIR48" s="2"/>
      <c r="QIS48" s="2"/>
      <c r="QIT48" s="2"/>
      <c r="QIU48" s="2"/>
      <c r="QIV48" s="2"/>
      <c r="QIW48" s="2"/>
      <c r="QIX48" s="2"/>
      <c r="QIY48" s="2"/>
      <c r="QIZ48" s="2"/>
      <c r="QJA48" s="2"/>
      <c r="QJB48" s="2"/>
      <c r="QJC48" s="2"/>
      <c r="QJD48" s="2"/>
      <c r="QJE48" s="2"/>
      <c r="QJF48" s="2"/>
      <c r="QJG48" s="2"/>
      <c r="QJH48" s="2"/>
      <c r="QJI48" s="2"/>
      <c r="QJJ48" s="2"/>
      <c r="QJK48" s="2"/>
      <c r="QJL48" s="2"/>
      <c r="QJM48" s="2"/>
      <c r="QJN48" s="2"/>
      <c r="QJO48" s="2"/>
      <c r="QJP48" s="2"/>
      <c r="QJQ48" s="2"/>
      <c r="QJR48" s="2"/>
      <c r="QJS48" s="2"/>
      <c r="QJT48" s="2"/>
      <c r="QJU48" s="2"/>
      <c r="QJV48" s="2"/>
      <c r="QJW48" s="2"/>
      <c r="QJX48" s="2"/>
      <c r="QJY48" s="2"/>
      <c r="QJZ48" s="2"/>
      <c r="QKA48" s="2"/>
      <c r="QKB48" s="2"/>
      <c r="QKC48" s="2"/>
      <c r="QKD48" s="2"/>
      <c r="QKE48" s="2"/>
      <c r="QKF48" s="2"/>
      <c r="QKG48" s="2"/>
      <c r="QKH48" s="2"/>
      <c r="QKI48" s="2"/>
      <c r="QKJ48" s="2"/>
      <c r="QKK48" s="2"/>
      <c r="QKL48" s="2"/>
      <c r="QKM48" s="2"/>
      <c r="QKN48" s="2"/>
      <c r="QKO48" s="2"/>
      <c r="QKP48" s="2"/>
      <c r="QKQ48" s="2"/>
      <c r="QKR48" s="2"/>
      <c r="QKS48" s="2"/>
      <c r="QKT48" s="2"/>
      <c r="QKU48" s="2"/>
      <c r="QKV48" s="2"/>
      <c r="QKW48" s="2"/>
      <c r="QKX48" s="2"/>
      <c r="QKY48" s="2"/>
      <c r="QKZ48" s="2"/>
      <c r="QLA48" s="2"/>
      <c r="QLB48" s="2"/>
      <c r="QLC48" s="2"/>
      <c r="QLD48" s="2"/>
      <c r="QLE48" s="2"/>
      <c r="QLF48" s="2"/>
      <c r="QLG48" s="2"/>
      <c r="QLH48" s="2"/>
      <c r="QLI48" s="2"/>
      <c r="QLJ48" s="2"/>
      <c r="QLK48" s="2"/>
      <c r="QLL48" s="2"/>
      <c r="QLM48" s="2"/>
      <c r="QLN48" s="2"/>
      <c r="QLO48" s="2"/>
      <c r="QLP48" s="2"/>
      <c r="QLQ48" s="2"/>
      <c r="QLR48" s="2"/>
      <c r="QLS48" s="2"/>
      <c r="QLT48" s="2"/>
      <c r="QLU48" s="2"/>
      <c r="QLV48" s="2"/>
      <c r="QLW48" s="2"/>
      <c r="QLX48" s="2"/>
      <c r="QLY48" s="2"/>
      <c r="QLZ48" s="2"/>
      <c r="QMA48" s="2"/>
      <c r="QMB48" s="2"/>
      <c r="QMC48" s="2"/>
      <c r="QMD48" s="2"/>
      <c r="QME48" s="2"/>
      <c r="QMF48" s="2"/>
      <c r="QMG48" s="2"/>
      <c r="QMH48" s="2"/>
      <c r="QMI48" s="2"/>
      <c r="QMJ48" s="2"/>
      <c r="QMK48" s="2"/>
      <c r="QML48" s="2"/>
      <c r="QMM48" s="2"/>
      <c r="QMN48" s="2"/>
      <c r="QMO48" s="2"/>
      <c r="QMP48" s="2"/>
      <c r="QMQ48" s="2"/>
      <c r="QMR48" s="2"/>
      <c r="QMS48" s="2"/>
      <c r="QMT48" s="2"/>
      <c r="QMU48" s="2"/>
      <c r="QMV48" s="2"/>
      <c r="QMW48" s="2"/>
      <c r="QMX48" s="2"/>
      <c r="QMY48" s="2"/>
      <c r="QMZ48" s="2"/>
      <c r="QNA48" s="2"/>
      <c r="QNB48" s="2"/>
      <c r="QNC48" s="2"/>
      <c r="QND48" s="2"/>
      <c r="QNE48" s="2"/>
      <c r="QNF48" s="2"/>
      <c r="QNG48" s="2"/>
      <c r="QNH48" s="2"/>
      <c r="QNI48" s="2"/>
      <c r="QNJ48" s="2"/>
      <c r="QNK48" s="2"/>
      <c r="QNL48" s="2"/>
      <c r="QNM48" s="2"/>
      <c r="QNN48" s="2"/>
      <c r="QNO48" s="2"/>
      <c r="QNP48" s="2"/>
      <c r="QNQ48" s="2"/>
      <c r="QNR48" s="2"/>
      <c r="QNS48" s="2"/>
      <c r="QNT48" s="2"/>
      <c r="QNU48" s="2"/>
      <c r="QNV48" s="2"/>
      <c r="QNW48" s="2"/>
      <c r="QNX48" s="2"/>
      <c r="QNY48" s="2"/>
      <c r="QNZ48" s="2"/>
      <c r="QOA48" s="2"/>
      <c r="QOB48" s="2"/>
      <c r="QOC48" s="2"/>
      <c r="QOD48" s="2"/>
      <c r="QOE48" s="2"/>
      <c r="QOF48" s="2"/>
      <c r="QOG48" s="2"/>
      <c r="QOH48" s="2"/>
      <c r="QOI48" s="2"/>
      <c r="QOJ48" s="2"/>
      <c r="QOK48" s="2"/>
      <c r="QOL48" s="2"/>
      <c r="QOM48" s="2"/>
      <c r="QON48" s="2"/>
      <c r="QOO48" s="2"/>
      <c r="QOP48" s="2"/>
      <c r="QOQ48" s="2"/>
      <c r="QOR48" s="2"/>
      <c r="QOS48" s="2"/>
      <c r="QOT48" s="2"/>
      <c r="QOU48" s="2"/>
      <c r="QOV48" s="2"/>
      <c r="QOW48" s="2"/>
      <c r="QOX48" s="2"/>
      <c r="QOY48" s="2"/>
      <c r="QOZ48" s="2"/>
      <c r="QPA48" s="2"/>
      <c r="QPB48" s="2"/>
      <c r="QPC48" s="2"/>
      <c r="QPD48" s="2"/>
      <c r="QPE48" s="2"/>
      <c r="QPF48" s="2"/>
      <c r="QPG48" s="2"/>
      <c r="QPH48" s="2"/>
      <c r="QPI48" s="2"/>
      <c r="QPJ48" s="2"/>
      <c r="QPK48" s="2"/>
      <c r="QPL48" s="2"/>
      <c r="QPM48" s="2"/>
      <c r="QPN48" s="2"/>
      <c r="QPO48" s="2"/>
      <c r="QPP48" s="2"/>
      <c r="QPQ48" s="2"/>
      <c r="QPR48" s="2"/>
      <c r="QPS48" s="2"/>
      <c r="QPT48" s="2"/>
      <c r="QPU48" s="2"/>
      <c r="QPV48" s="2"/>
      <c r="QPW48" s="2"/>
      <c r="QPX48" s="2"/>
      <c r="QPY48" s="2"/>
      <c r="QPZ48" s="2"/>
      <c r="QQA48" s="2"/>
      <c r="QQB48" s="2"/>
      <c r="QQC48" s="2"/>
      <c r="QQD48" s="2"/>
      <c r="QQE48" s="2"/>
      <c r="QQF48" s="2"/>
      <c r="QQG48" s="2"/>
      <c r="QQH48" s="2"/>
      <c r="QQI48" s="2"/>
      <c r="QQJ48" s="2"/>
      <c r="QQK48" s="2"/>
      <c r="QQL48" s="2"/>
      <c r="QQM48" s="2"/>
      <c r="QQN48" s="2"/>
      <c r="QQO48" s="2"/>
      <c r="QQP48" s="2"/>
      <c r="QQQ48" s="2"/>
      <c r="QQR48" s="2"/>
      <c r="QQS48" s="2"/>
      <c r="QQT48" s="2"/>
      <c r="QQU48" s="2"/>
      <c r="QQV48" s="2"/>
      <c r="QQW48" s="2"/>
      <c r="QQX48" s="2"/>
      <c r="QQY48" s="2"/>
      <c r="QQZ48" s="2"/>
      <c r="QRA48" s="2"/>
      <c r="QRB48" s="2"/>
      <c r="QRC48" s="2"/>
      <c r="QRD48" s="2"/>
      <c r="QRE48" s="2"/>
      <c r="QRF48" s="2"/>
      <c r="QRG48" s="2"/>
      <c r="QRH48" s="2"/>
      <c r="QRI48" s="2"/>
      <c r="QRJ48" s="2"/>
      <c r="QRK48" s="2"/>
      <c r="QRL48" s="2"/>
      <c r="QRM48" s="2"/>
      <c r="QRN48" s="2"/>
      <c r="QRO48" s="2"/>
      <c r="QRP48" s="2"/>
      <c r="QRQ48" s="2"/>
      <c r="QRR48" s="2"/>
      <c r="QRS48" s="2"/>
      <c r="QRT48" s="2"/>
      <c r="QRU48" s="2"/>
      <c r="QRV48" s="2"/>
      <c r="QRW48" s="2"/>
      <c r="QRX48" s="2"/>
      <c r="QRY48" s="2"/>
      <c r="QRZ48" s="2"/>
      <c r="QSA48" s="2"/>
      <c r="QSB48" s="2"/>
      <c r="QSC48" s="2"/>
      <c r="QSD48" s="2"/>
      <c r="QSE48" s="2"/>
      <c r="QSF48" s="2"/>
      <c r="QSG48" s="2"/>
      <c r="QSH48" s="2"/>
      <c r="QSI48" s="2"/>
      <c r="QSJ48" s="2"/>
      <c r="QSK48" s="2"/>
      <c r="QSL48" s="2"/>
      <c r="QSM48" s="2"/>
      <c r="QSN48" s="2"/>
      <c r="QSO48" s="2"/>
      <c r="QSP48" s="2"/>
      <c r="QSQ48" s="2"/>
      <c r="QSR48" s="2"/>
      <c r="QSS48" s="2"/>
      <c r="QST48" s="2"/>
      <c r="QSU48" s="2"/>
      <c r="QSV48" s="2"/>
      <c r="QSW48" s="2"/>
      <c r="QSX48" s="2"/>
      <c r="QSY48" s="2"/>
      <c r="QSZ48" s="2"/>
      <c r="QTA48" s="2"/>
      <c r="QTB48" s="2"/>
      <c r="QTC48" s="2"/>
      <c r="QTD48" s="2"/>
      <c r="QTE48" s="2"/>
      <c r="QTF48" s="2"/>
      <c r="QTG48" s="2"/>
      <c r="QTH48" s="2"/>
      <c r="QTI48" s="2"/>
      <c r="QTJ48" s="2"/>
      <c r="QTK48" s="2"/>
      <c r="QTL48" s="2"/>
      <c r="QTM48" s="2"/>
      <c r="QTN48" s="2"/>
      <c r="QTO48" s="2"/>
      <c r="QTP48" s="2"/>
      <c r="QTQ48" s="2"/>
      <c r="QTR48" s="2"/>
      <c r="QTS48" s="2"/>
      <c r="QTT48" s="2"/>
      <c r="QTU48" s="2"/>
      <c r="QTV48" s="2"/>
      <c r="QTW48" s="2"/>
      <c r="QTX48" s="2"/>
      <c r="QTY48" s="2"/>
      <c r="QTZ48" s="2"/>
      <c r="QUA48" s="2"/>
      <c r="QUB48" s="2"/>
      <c r="QUC48" s="2"/>
      <c r="QUD48" s="2"/>
      <c r="QUE48" s="2"/>
      <c r="QUF48" s="2"/>
      <c r="QUG48" s="2"/>
      <c r="QUH48" s="2"/>
      <c r="QUI48" s="2"/>
      <c r="QUJ48" s="2"/>
      <c r="QUK48" s="2"/>
      <c r="QUL48" s="2"/>
      <c r="QUM48" s="2"/>
      <c r="QUN48" s="2"/>
      <c r="QUO48" s="2"/>
      <c r="QUP48" s="2"/>
      <c r="QUQ48" s="2"/>
      <c r="QUR48" s="2"/>
      <c r="QUS48" s="2"/>
      <c r="QUT48" s="2"/>
      <c r="QUU48" s="2"/>
      <c r="QUV48" s="2"/>
      <c r="QUW48" s="2"/>
      <c r="QUX48" s="2"/>
      <c r="QUY48" s="2"/>
      <c r="QUZ48" s="2"/>
      <c r="QVA48" s="2"/>
      <c r="QVB48" s="2"/>
      <c r="QVC48" s="2"/>
      <c r="QVD48" s="2"/>
      <c r="QVE48" s="2"/>
      <c r="QVF48" s="2"/>
      <c r="QVG48" s="2"/>
      <c r="QVH48" s="2"/>
      <c r="QVI48" s="2"/>
      <c r="QVJ48" s="2"/>
      <c r="QVK48" s="2"/>
      <c r="QVL48" s="2"/>
      <c r="QVM48" s="2"/>
      <c r="QVN48" s="2"/>
      <c r="QVO48" s="2"/>
      <c r="QVP48" s="2"/>
      <c r="QVQ48" s="2"/>
      <c r="QVR48" s="2"/>
      <c r="QVS48" s="2"/>
      <c r="QVT48" s="2"/>
      <c r="QVU48" s="2"/>
      <c r="QVV48" s="2"/>
      <c r="QVW48" s="2"/>
      <c r="QVX48" s="2"/>
      <c r="QVY48" s="2"/>
      <c r="QVZ48" s="2"/>
      <c r="QWA48" s="2"/>
      <c r="QWB48" s="2"/>
      <c r="QWC48" s="2"/>
      <c r="QWD48" s="2"/>
      <c r="QWE48" s="2"/>
      <c r="QWF48" s="2"/>
      <c r="QWG48" s="2"/>
      <c r="QWH48" s="2"/>
      <c r="QWI48" s="2"/>
      <c r="QWJ48" s="2"/>
      <c r="QWK48" s="2"/>
      <c r="QWL48" s="2"/>
      <c r="QWM48" s="2"/>
      <c r="QWN48" s="2"/>
      <c r="QWO48" s="2"/>
      <c r="QWP48" s="2"/>
      <c r="QWQ48" s="2"/>
      <c r="QWR48" s="2"/>
      <c r="QWS48" s="2"/>
      <c r="QWT48" s="2"/>
      <c r="QWU48" s="2"/>
      <c r="QWV48" s="2"/>
      <c r="QWW48" s="2"/>
      <c r="QWX48" s="2"/>
      <c r="QWY48" s="2"/>
      <c r="QWZ48" s="2"/>
      <c r="QXA48" s="2"/>
      <c r="QXB48" s="2"/>
      <c r="QXC48" s="2"/>
      <c r="QXD48" s="2"/>
      <c r="QXE48" s="2"/>
      <c r="QXF48" s="2"/>
      <c r="QXG48" s="2"/>
      <c r="QXH48" s="2"/>
      <c r="QXI48" s="2"/>
      <c r="QXJ48" s="2"/>
      <c r="QXK48" s="2"/>
      <c r="QXL48" s="2"/>
      <c r="QXM48" s="2"/>
      <c r="QXN48" s="2"/>
      <c r="QXO48" s="2"/>
      <c r="QXP48" s="2"/>
      <c r="QXQ48" s="2"/>
      <c r="QXR48" s="2"/>
      <c r="QXS48" s="2"/>
      <c r="QXT48" s="2"/>
      <c r="QXU48" s="2"/>
      <c r="QXV48" s="2"/>
      <c r="QXW48" s="2"/>
      <c r="QXX48" s="2"/>
      <c r="QXY48" s="2"/>
      <c r="QXZ48" s="2"/>
      <c r="QYA48" s="2"/>
      <c r="QYB48" s="2"/>
      <c r="QYC48" s="2"/>
      <c r="QYD48" s="2"/>
      <c r="QYE48" s="2"/>
      <c r="QYF48" s="2"/>
      <c r="QYG48" s="2"/>
      <c r="QYH48" s="2"/>
      <c r="QYI48" s="2"/>
      <c r="QYJ48" s="2"/>
      <c r="QYK48" s="2"/>
      <c r="QYL48" s="2"/>
      <c r="QYM48" s="2"/>
      <c r="QYN48" s="2"/>
      <c r="QYO48" s="2"/>
      <c r="QYP48" s="2"/>
      <c r="QYQ48" s="2"/>
      <c r="QYR48" s="2"/>
      <c r="QYS48" s="2"/>
      <c r="QYT48" s="2"/>
      <c r="QYU48" s="2"/>
      <c r="QYV48" s="2"/>
      <c r="QYW48" s="2"/>
      <c r="QYX48" s="2"/>
      <c r="QYY48" s="2"/>
      <c r="QYZ48" s="2"/>
      <c r="QZA48" s="2"/>
      <c r="QZB48" s="2"/>
      <c r="QZC48" s="2"/>
      <c r="QZD48" s="2"/>
      <c r="QZE48" s="2"/>
      <c r="QZF48" s="2"/>
      <c r="QZG48" s="2"/>
      <c r="QZH48" s="2"/>
      <c r="QZI48" s="2"/>
      <c r="QZJ48" s="2"/>
      <c r="QZK48" s="2"/>
      <c r="QZL48" s="2"/>
      <c r="QZM48" s="2"/>
      <c r="QZN48" s="2"/>
      <c r="QZO48" s="2"/>
      <c r="QZP48" s="2"/>
      <c r="QZQ48" s="2"/>
      <c r="QZR48" s="2"/>
      <c r="QZS48" s="2"/>
      <c r="QZT48" s="2"/>
      <c r="QZU48" s="2"/>
      <c r="QZV48" s="2"/>
      <c r="QZW48" s="2"/>
      <c r="QZX48" s="2"/>
      <c r="QZY48" s="2"/>
      <c r="QZZ48" s="2"/>
      <c r="RAA48" s="2"/>
      <c r="RAB48" s="2"/>
      <c r="RAC48" s="2"/>
      <c r="RAD48" s="2"/>
      <c r="RAE48" s="2"/>
      <c r="RAF48" s="2"/>
      <c r="RAG48" s="2"/>
      <c r="RAH48" s="2"/>
      <c r="RAI48" s="2"/>
      <c r="RAJ48" s="2"/>
      <c r="RAK48" s="2"/>
      <c r="RAL48" s="2"/>
      <c r="RAM48" s="2"/>
      <c r="RAN48" s="2"/>
      <c r="RAO48" s="2"/>
      <c r="RAP48" s="2"/>
      <c r="RAQ48" s="2"/>
      <c r="RAR48" s="2"/>
      <c r="RAS48" s="2"/>
      <c r="RAT48" s="2"/>
      <c r="RAU48" s="2"/>
      <c r="RAV48" s="2"/>
      <c r="RAW48" s="2"/>
      <c r="RAX48" s="2"/>
      <c r="RAY48" s="2"/>
      <c r="RAZ48" s="2"/>
      <c r="RBA48" s="2"/>
      <c r="RBB48" s="2"/>
      <c r="RBC48" s="2"/>
      <c r="RBD48" s="2"/>
      <c r="RBE48" s="2"/>
      <c r="RBF48" s="2"/>
      <c r="RBG48" s="2"/>
      <c r="RBH48" s="2"/>
      <c r="RBI48" s="2"/>
      <c r="RBJ48" s="2"/>
      <c r="RBK48" s="2"/>
      <c r="RBL48" s="2"/>
      <c r="RBM48" s="2"/>
      <c r="RBN48" s="2"/>
      <c r="RBO48" s="2"/>
      <c r="RBP48" s="2"/>
      <c r="RBQ48" s="2"/>
      <c r="RBR48" s="2"/>
      <c r="RBS48" s="2"/>
      <c r="RBT48" s="2"/>
      <c r="RBU48" s="2"/>
      <c r="RBV48" s="2"/>
      <c r="RBW48" s="2"/>
      <c r="RBX48" s="2"/>
      <c r="RBY48" s="2"/>
      <c r="RBZ48" s="2"/>
      <c r="RCA48" s="2"/>
      <c r="RCB48" s="2"/>
      <c r="RCC48" s="2"/>
      <c r="RCD48" s="2"/>
      <c r="RCE48" s="2"/>
      <c r="RCF48" s="2"/>
      <c r="RCG48" s="2"/>
      <c r="RCH48" s="2"/>
      <c r="RCI48" s="2"/>
      <c r="RCJ48" s="2"/>
      <c r="RCK48" s="2"/>
      <c r="RCL48" s="2"/>
      <c r="RCM48" s="2"/>
      <c r="RCN48" s="2"/>
      <c r="RCO48" s="2"/>
      <c r="RCP48" s="2"/>
      <c r="RCQ48" s="2"/>
      <c r="RCR48" s="2"/>
      <c r="RCS48" s="2"/>
      <c r="RCT48" s="2"/>
      <c r="RCU48" s="2"/>
      <c r="RCV48" s="2"/>
      <c r="RCW48" s="2"/>
      <c r="RCX48" s="2"/>
      <c r="RCY48" s="2"/>
      <c r="RCZ48" s="2"/>
      <c r="RDA48" s="2"/>
      <c r="RDB48" s="2"/>
      <c r="RDC48" s="2"/>
      <c r="RDD48" s="2"/>
      <c r="RDE48" s="2"/>
      <c r="RDF48" s="2"/>
      <c r="RDG48" s="2"/>
      <c r="RDH48" s="2"/>
      <c r="RDI48" s="2"/>
      <c r="RDJ48" s="2"/>
      <c r="RDK48" s="2"/>
      <c r="RDL48" s="2"/>
      <c r="RDM48" s="2"/>
      <c r="RDN48" s="2"/>
      <c r="RDO48" s="2"/>
      <c r="RDP48" s="2"/>
      <c r="RDQ48" s="2"/>
      <c r="RDR48" s="2"/>
      <c r="RDS48" s="2"/>
      <c r="RDT48" s="2"/>
      <c r="RDU48" s="2"/>
      <c r="RDV48" s="2"/>
      <c r="RDW48" s="2"/>
      <c r="RDX48" s="2"/>
      <c r="RDY48" s="2"/>
      <c r="RDZ48" s="2"/>
      <c r="REA48" s="2"/>
      <c r="REB48" s="2"/>
      <c r="REC48" s="2"/>
      <c r="RED48" s="2"/>
      <c r="REE48" s="2"/>
      <c r="REF48" s="2"/>
      <c r="REG48" s="2"/>
      <c r="REH48" s="2"/>
      <c r="REI48" s="2"/>
      <c r="REJ48" s="2"/>
      <c r="REK48" s="2"/>
      <c r="REL48" s="2"/>
      <c r="REM48" s="2"/>
      <c r="REN48" s="2"/>
      <c r="REO48" s="2"/>
      <c r="REP48" s="2"/>
      <c r="REQ48" s="2"/>
      <c r="RER48" s="2"/>
      <c r="RES48" s="2"/>
      <c r="RET48" s="2"/>
      <c r="REU48" s="2"/>
      <c r="REV48" s="2"/>
      <c r="REW48" s="2"/>
      <c r="REX48" s="2"/>
      <c r="REY48" s="2"/>
      <c r="REZ48" s="2"/>
      <c r="RFA48" s="2"/>
      <c r="RFB48" s="2"/>
      <c r="RFC48" s="2"/>
      <c r="RFD48" s="2"/>
      <c r="RFE48" s="2"/>
      <c r="RFF48" s="2"/>
      <c r="RFG48" s="2"/>
      <c r="RFH48" s="2"/>
      <c r="RFI48" s="2"/>
      <c r="RFJ48" s="2"/>
      <c r="RFK48" s="2"/>
      <c r="RFL48" s="2"/>
      <c r="RFM48" s="2"/>
      <c r="RFN48" s="2"/>
      <c r="RFO48" s="2"/>
      <c r="RFP48" s="2"/>
      <c r="RFQ48" s="2"/>
      <c r="RFR48" s="2"/>
      <c r="RFS48" s="2"/>
      <c r="RFT48" s="2"/>
      <c r="RFU48" s="2"/>
      <c r="RFV48" s="2"/>
      <c r="RFW48" s="2"/>
      <c r="RFX48" s="2"/>
      <c r="RFY48" s="2"/>
      <c r="RFZ48" s="2"/>
      <c r="RGA48" s="2"/>
      <c r="RGB48" s="2"/>
      <c r="RGC48" s="2"/>
      <c r="RGD48" s="2"/>
      <c r="RGE48" s="2"/>
      <c r="RGF48" s="2"/>
      <c r="RGG48" s="2"/>
      <c r="RGH48" s="2"/>
      <c r="RGI48" s="2"/>
      <c r="RGJ48" s="2"/>
      <c r="RGK48" s="2"/>
      <c r="RGL48" s="2"/>
      <c r="RGM48" s="2"/>
      <c r="RGN48" s="2"/>
      <c r="RGO48" s="2"/>
      <c r="RGP48" s="2"/>
      <c r="RGQ48" s="2"/>
      <c r="RGR48" s="2"/>
      <c r="RGS48" s="2"/>
      <c r="RGT48" s="2"/>
      <c r="RGU48" s="2"/>
      <c r="RGV48" s="2"/>
      <c r="RGW48" s="2"/>
      <c r="RGX48" s="2"/>
      <c r="RGY48" s="2"/>
      <c r="RGZ48" s="2"/>
      <c r="RHA48" s="2"/>
      <c r="RHB48" s="2"/>
      <c r="RHC48" s="2"/>
      <c r="RHD48" s="2"/>
      <c r="RHE48" s="2"/>
      <c r="RHF48" s="2"/>
      <c r="RHG48" s="2"/>
      <c r="RHH48" s="2"/>
      <c r="RHI48" s="2"/>
      <c r="RHJ48" s="2"/>
      <c r="RHK48" s="2"/>
      <c r="RHL48" s="2"/>
      <c r="RHM48" s="2"/>
      <c r="RHN48" s="2"/>
      <c r="RHO48" s="2"/>
      <c r="RHP48" s="2"/>
      <c r="RHQ48" s="2"/>
      <c r="RHR48" s="2"/>
      <c r="RHS48" s="2"/>
      <c r="RHT48" s="2"/>
      <c r="RHU48" s="2"/>
      <c r="RHV48" s="2"/>
      <c r="RHW48" s="2"/>
      <c r="RHX48" s="2"/>
      <c r="RHY48" s="2"/>
      <c r="RHZ48" s="2"/>
      <c r="RIA48" s="2"/>
      <c r="RIB48" s="2"/>
      <c r="RIC48" s="2"/>
      <c r="RID48" s="2"/>
      <c r="RIE48" s="2"/>
      <c r="RIF48" s="2"/>
      <c r="RIG48" s="2"/>
      <c r="RIH48" s="2"/>
      <c r="RII48" s="2"/>
      <c r="RIJ48" s="2"/>
      <c r="RIK48" s="2"/>
      <c r="RIL48" s="2"/>
      <c r="RIM48" s="2"/>
      <c r="RIN48" s="2"/>
      <c r="RIO48" s="2"/>
      <c r="RIP48" s="2"/>
      <c r="RIQ48" s="2"/>
      <c r="RIR48" s="2"/>
      <c r="RIS48" s="2"/>
      <c r="RIT48" s="2"/>
      <c r="RIU48" s="2"/>
      <c r="RIV48" s="2"/>
      <c r="RIW48" s="2"/>
      <c r="RIX48" s="2"/>
      <c r="RIY48" s="2"/>
      <c r="RIZ48" s="2"/>
      <c r="RJA48" s="2"/>
      <c r="RJB48" s="2"/>
      <c r="RJC48" s="2"/>
      <c r="RJD48" s="2"/>
      <c r="RJE48" s="2"/>
      <c r="RJF48" s="2"/>
      <c r="RJG48" s="2"/>
      <c r="RJH48" s="2"/>
      <c r="RJI48" s="2"/>
      <c r="RJJ48" s="2"/>
      <c r="RJK48" s="2"/>
      <c r="RJL48" s="2"/>
      <c r="RJM48" s="2"/>
      <c r="RJN48" s="2"/>
      <c r="RJO48" s="2"/>
      <c r="RJP48" s="2"/>
      <c r="RJQ48" s="2"/>
      <c r="RJR48" s="2"/>
      <c r="RJS48" s="2"/>
      <c r="RJT48" s="2"/>
      <c r="RJU48" s="2"/>
      <c r="RJV48" s="2"/>
      <c r="RJW48" s="2"/>
      <c r="RJX48" s="2"/>
      <c r="RJY48" s="2"/>
      <c r="RJZ48" s="2"/>
      <c r="RKA48" s="2"/>
      <c r="RKB48" s="2"/>
      <c r="RKC48" s="2"/>
      <c r="RKD48" s="2"/>
      <c r="RKE48" s="2"/>
      <c r="RKF48" s="2"/>
      <c r="RKG48" s="2"/>
      <c r="RKH48" s="2"/>
      <c r="RKI48" s="2"/>
      <c r="RKJ48" s="2"/>
      <c r="RKK48" s="2"/>
      <c r="RKL48" s="2"/>
      <c r="RKM48" s="2"/>
      <c r="RKN48" s="2"/>
      <c r="RKO48" s="2"/>
      <c r="RKP48" s="2"/>
      <c r="RKQ48" s="2"/>
      <c r="RKR48" s="2"/>
      <c r="RKS48" s="2"/>
      <c r="RKT48" s="2"/>
      <c r="RKU48" s="2"/>
      <c r="RKV48" s="2"/>
      <c r="RKW48" s="2"/>
      <c r="RKX48" s="2"/>
      <c r="RKY48" s="2"/>
      <c r="RKZ48" s="2"/>
      <c r="RLA48" s="2"/>
      <c r="RLB48" s="2"/>
      <c r="RLC48" s="2"/>
      <c r="RLD48" s="2"/>
      <c r="RLE48" s="2"/>
      <c r="RLF48" s="2"/>
      <c r="RLG48" s="2"/>
      <c r="RLH48" s="2"/>
      <c r="RLI48" s="2"/>
      <c r="RLJ48" s="2"/>
      <c r="RLK48" s="2"/>
      <c r="RLL48" s="2"/>
      <c r="RLM48" s="2"/>
      <c r="RLN48" s="2"/>
      <c r="RLO48" s="2"/>
      <c r="RLP48" s="2"/>
      <c r="RLQ48" s="2"/>
      <c r="RLR48" s="2"/>
      <c r="RLS48" s="2"/>
      <c r="RLT48" s="2"/>
      <c r="RLU48" s="2"/>
      <c r="RLV48" s="2"/>
      <c r="RLW48" s="2"/>
      <c r="RLX48" s="2"/>
      <c r="RLY48" s="2"/>
      <c r="RLZ48" s="2"/>
      <c r="RMA48" s="2"/>
      <c r="RMB48" s="2"/>
      <c r="RMC48" s="2"/>
      <c r="RMD48" s="2"/>
      <c r="RME48" s="2"/>
      <c r="RMF48" s="2"/>
      <c r="RMG48" s="2"/>
      <c r="RMH48" s="2"/>
      <c r="RMI48" s="2"/>
      <c r="RMJ48" s="2"/>
      <c r="RMK48" s="2"/>
      <c r="RML48" s="2"/>
      <c r="RMM48" s="2"/>
      <c r="RMN48" s="2"/>
      <c r="RMO48" s="2"/>
      <c r="RMP48" s="2"/>
      <c r="RMQ48" s="2"/>
      <c r="RMR48" s="2"/>
      <c r="RMS48" s="2"/>
      <c r="RMT48" s="2"/>
      <c r="RMU48" s="2"/>
      <c r="RMV48" s="2"/>
      <c r="RMW48" s="2"/>
      <c r="RMX48" s="2"/>
      <c r="RMY48" s="2"/>
      <c r="RMZ48" s="2"/>
      <c r="RNA48" s="2"/>
      <c r="RNB48" s="2"/>
      <c r="RNC48" s="2"/>
      <c r="RND48" s="2"/>
      <c r="RNE48" s="2"/>
      <c r="RNF48" s="2"/>
      <c r="RNG48" s="2"/>
      <c r="RNH48" s="2"/>
      <c r="RNI48" s="2"/>
      <c r="RNJ48" s="2"/>
      <c r="RNK48" s="2"/>
      <c r="RNL48" s="2"/>
      <c r="RNM48" s="2"/>
      <c r="RNN48" s="2"/>
      <c r="RNO48" s="2"/>
      <c r="RNP48" s="2"/>
      <c r="RNQ48" s="2"/>
      <c r="RNR48" s="2"/>
      <c r="RNS48" s="2"/>
      <c r="RNT48" s="2"/>
      <c r="RNU48" s="2"/>
      <c r="RNV48" s="2"/>
      <c r="RNW48" s="2"/>
      <c r="RNX48" s="2"/>
      <c r="RNY48" s="2"/>
      <c r="RNZ48" s="2"/>
      <c r="ROA48" s="2"/>
      <c r="ROB48" s="2"/>
      <c r="ROC48" s="2"/>
      <c r="ROD48" s="2"/>
      <c r="ROE48" s="2"/>
      <c r="ROF48" s="2"/>
      <c r="ROG48" s="2"/>
      <c r="ROH48" s="2"/>
      <c r="ROI48" s="2"/>
      <c r="ROJ48" s="2"/>
      <c r="ROK48" s="2"/>
      <c r="ROL48" s="2"/>
      <c r="ROM48" s="2"/>
      <c r="RON48" s="2"/>
      <c r="ROO48" s="2"/>
      <c r="ROP48" s="2"/>
      <c r="ROQ48" s="2"/>
      <c r="ROR48" s="2"/>
      <c r="ROS48" s="2"/>
      <c r="ROT48" s="2"/>
      <c r="ROU48" s="2"/>
      <c r="ROV48" s="2"/>
      <c r="ROW48" s="2"/>
      <c r="ROX48" s="2"/>
      <c r="ROY48" s="2"/>
      <c r="ROZ48" s="2"/>
      <c r="RPA48" s="2"/>
      <c r="RPB48" s="2"/>
      <c r="RPC48" s="2"/>
      <c r="RPD48" s="2"/>
      <c r="RPE48" s="2"/>
      <c r="RPF48" s="2"/>
      <c r="RPG48" s="2"/>
      <c r="RPH48" s="2"/>
      <c r="RPI48" s="2"/>
      <c r="RPJ48" s="2"/>
      <c r="RPK48" s="2"/>
      <c r="RPL48" s="2"/>
      <c r="RPM48" s="2"/>
      <c r="RPN48" s="2"/>
      <c r="RPO48" s="2"/>
      <c r="RPP48" s="2"/>
      <c r="RPQ48" s="2"/>
      <c r="RPR48" s="2"/>
      <c r="RPS48" s="2"/>
      <c r="RPT48" s="2"/>
      <c r="RPU48" s="2"/>
      <c r="RPV48" s="2"/>
      <c r="RPW48" s="2"/>
      <c r="RPX48" s="2"/>
      <c r="RPY48" s="2"/>
      <c r="RPZ48" s="2"/>
      <c r="RQA48" s="2"/>
      <c r="RQB48" s="2"/>
      <c r="RQC48" s="2"/>
      <c r="RQD48" s="2"/>
      <c r="RQE48" s="2"/>
      <c r="RQF48" s="2"/>
      <c r="RQG48" s="2"/>
      <c r="RQH48" s="2"/>
      <c r="RQI48" s="2"/>
      <c r="RQJ48" s="2"/>
      <c r="RQK48" s="2"/>
      <c r="RQL48" s="2"/>
      <c r="RQM48" s="2"/>
      <c r="RQN48" s="2"/>
      <c r="RQO48" s="2"/>
      <c r="RQP48" s="2"/>
      <c r="RQQ48" s="2"/>
      <c r="RQR48" s="2"/>
      <c r="RQS48" s="2"/>
      <c r="RQT48" s="2"/>
      <c r="RQU48" s="2"/>
      <c r="RQV48" s="2"/>
      <c r="RQW48" s="2"/>
      <c r="RQX48" s="2"/>
      <c r="RQY48" s="2"/>
      <c r="RQZ48" s="2"/>
      <c r="RRA48" s="2"/>
      <c r="RRB48" s="2"/>
      <c r="RRC48" s="2"/>
      <c r="RRD48" s="2"/>
      <c r="RRE48" s="2"/>
      <c r="RRF48" s="2"/>
      <c r="RRG48" s="2"/>
      <c r="RRH48" s="2"/>
      <c r="RRI48" s="2"/>
      <c r="RRJ48" s="2"/>
      <c r="RRK48" s="2"/>
      <c r="RRL48" s="2"/>
      <c r="RRM48" s="2"/>
      <c r="RRN48" s="2"/>
      <c r="RRO48" s="2"/>
      <c r="RRP48" s="2"/>
      <c r="RRQ48" s="2"/>
      <c r="RRR48" s="2"/>
      <c r="RRS48" s="2"/>
      <c r="RRT48" s="2"/>
      <c r="RRU48" s="2"/>
      <c r="RRV48" s="2"/>
      <c r="RRW48" s="2"/>
      <c r="RRX48" s="2"/>
      <c r="RRY48" s="2"/>
      <c r="RRZ48" s="2"/>
      <c r="RSA48" s="2"/>
      <c r="RSB48" s="2"/>
      <c r="RSC48" s="2"/>
      <c r="RSD48" s="2"/>
      <c r="RSE48" s="2"/>
      <c r="RSF48" s="2"/>
      <c r="RSG48" s="2"/>
      <c r="RSH48" s="2"/>
      <c r="RSI48" s="2"/>
      <c r="RSJ48" s="2"/>
      <c r="RSK48" s="2"/>
      <c r="RSL48" s="2"/>
      <c r="RSM48" s="2"/>
      <c r="RSN48" s="2"/>
      <c r="RSO48" s="2"/>
      <c r="RSP48" s="2"/>
      <c r="RSQ48" s="2"/>
      <c r="RSR48" s="2"/>
      <c r="RSS48" s="2"/>
      <c r="RST48" s="2"/>
      <c r="RSU48" s="2"/>
      <c r="RSV48" s="2"/>
      <c r="RSW48" s="2"/>
      <c r="RSX48" s="2"/>
      <c r="RSY48" s="2"/>
      <c r="RSZ48" s="2"/>
      <c r="RTA48" s="2"/>
      <c r="RTB48" s="2"/>
      <c r="RTC48" s="2"/>
      <c r="RTD48" s="2"/>
      <c r="RTE48" s="2"/>
      <c r="RTF48" s="2"/>
      <c r="RTG48" s="2"/>
      <c r="RTH48" s="2"/>
      <c r="RTI48" s="2"/>
      <c r="RTJ48" s="2"/>
      <c r="RTK48" s="2"/>
      <c r="RTL48" s="2"/>
      <c r="RTM48" s="2"/>
      <c r="RTN48" s="2"/>
      <c r="RTO48" s="2"/>
      <c r="RTP48" s="2"/>
      <c r="RTQ48" s="2"/>
      <c r="RTR48" s="2"/>
      <c r="RTS48" s="2"/>
      <c r="RTT48" s="2"/>
      <c r="RTU48" s="2"/>
      <c r="RTV48" s="2"/>
      <c r="RTW48" s="2"/>
      <c r="RTX48" s="2"/>
      <c r="RTY48" s="2"/>
      <c r="RTZ48" s="2"/>
      <c r="RUA48" s="2"/>
      <c r="RUB48" s="2"/>
      <c r="RUC48" s="2"/>
      <c r="RUD48" s="2"/>
      <c r="RUE48" s="2"/>
      <c r="RUF48" s="2"/>
      <c r="RUG48" s="2"/>
      <c r="RUH48" s="2"/>
      <c r="RUI48" s="2"/>
      <c r="RUJ48" s="2"/>
      <c r="RUK48" s="2"/>
      <c r="RUL48" s="2"/>
      <c r="RUM48" s="2"/>
      <c r="RUN48" s="2"/>
      <c r="RUO48" s="2"/>
      <c r="RUP48" s="2"/>
      <c r="RUQ48" s="2"/>
      <c r="RUR48" s="2"/>
      <c r="RUS48" s="2"/>
      <c r="RUT48" s="2"/>
      <c r="RUU48" s="2"/>
      <c r="RUV48" s="2"/>
      <c r="RUW48" s="2"/>
      <c r="RUX48" s="2"/>
      <c r="RUY48" s="2"/>
      <c r="RUZ48" s="2"/>
      <c r="RVA48" s="2"/>
      <c r="RVB48" s="2"/>
      <c r="RVC48" s="2"/>
      <c r="RVD48" s="2"/>
      <c r="RVE48" s="2"/>
      <c r="RVF48" s="2"/>
      <c r="RVG48" s="2"/>
      <c r="RVH48" s="2"/>
      <c r="RVI48" s="2"/>
      <c r="RVJ48" s="2"/>
      <c r="RVK48" s="2"/>
      <c r="RVL48" s="2"/>
      <c r="RVM48" s="2"/>
      <c r="RVN48" s="2"/>
      <c r="RVO48" s="2"/>
      <c r="RVP48" s="2"/>
      <c r="RVQ48" s="2"/>
      <c r="RVR48" s="2"/>
      <c r="RVS48" s="2"/>
      <c r="RVT48" s="2"/>
      <c r="RVU48" s="2"/>
      <c r="RVV48" s="2"/>
      <c r="RVW48" s="2"/>
      <c r="RVX48" s="2"/>
      <c r="RVY48" s="2"/>
      <c r="RVZ48" s="2"/>
      <c r="RWA48" s="2"/>
      <c r="RWB48" s="2"/>
      <c r="RWC48" s="2"/>
      <c r="RWD48" s="2"/>
      <c r="RWE48" s="2"/>
      <c r="RWF48" s="2"/>
      <c r="RWG48" s="2"/>
      <c r="RWH48" s="2"/>
      <c r="RWI48" s="2"/>
      <c r="RWJ48" s="2"/>
      <c r="RWK48" s="2"/>
      <c r="RWL48" s="2"/>
      <c r="RWM48" s="2"/>
      <c r="RWN48" s="2"/>
      <c r="RWO48" s="2"/>
      <c r="RWP48" s="2"/>
      <c r="RWQ48" s="2"/>
      <c r="RWR48" s="2"/>
      <c r="RWS48" s="2"/>
      <c r="RWT48" s="2"/>
      <c r="RWU48" s="2"/>
      <c r="RWV48" s="2"/>
      <c r="RWW48" s="2"/>
      <c r="RWX48" s="2"/>
      <c r="RWY48" s="2"/>
      <c r="RWZ48" s="2"/>
      <c r="RXA48" s="2"/>
      <c r="RXB48" s="2"/>
      <c r="RXC48" s="2"/>
      <c r="RXD48" s="2"/>
      <c r="RXE48" s="2"/>
      <c r="RXF48" s="2"/>
      <c r="RXG48" s="2"/>
      <c r="RXH48" s="2"/>
      <c r="RXI48" s="2"/>
      <c r="RXJ48" s="2"/>
      <c r="RXK48" s="2"/>
      <c r="RXL48" s="2"/>
      <c r="RXM48" s="2"/>
      <c r="RXN48" s="2"/>
      <c r="RXO48" s="2"/>
      <c r="RXP48" s="2"/>
      <c r="RXQ48" s="2"/>
      <c r="RXR48" s="2"/>
      <c r="RXS48" s="2"/>
      <c r="RXT48" s="2"/>
      <c r="RXU48" s="2"/>
      <c r="RXV48" s="2"/>
      <c r="RXW48" s="2"/>
      <c r="RXX48" s="2"/>
      <c r="RXY48" s="2"/>
      <c r="RXZ48" s="2"/>
      <c r="RYA48" s="2"/>
      <c r="RYB48" s="2"/>
      <c r="RYC48" s="2"/>
      <c r="RYD48" s="2"/>
      <c r="RYE48" s="2"/>
      <c r="RYF48" s="2"/>
      <c r="RYG48" s="2"/>
      <c r="RYH48" s="2"/>
      <c r="RYI48" s="2"/>
      <c r="RYJ48" s="2"/>
      <c r="RYK48" s="2"/>
      <c r="RYL48" s="2"/>
      <c r="RYM48" s="2"/>
      <c r="RYN48" s="2"/>
      <c r="RYO48" s="2"/>
      <c r="RYP48" s="2"/>
      <c r="RYQ48" s="2"/>
      <c r="RYR48" s="2"/>
      <c r="RYS48" s="2"/>
      <c r="RYT48" s="2"/>
      <c r="RYU48" s="2"/>
      <c r="RYV48" s="2"/>
      <c r="RYW48" s="2"/>
      <c r="RYX48" s="2"/>
      <c r="RYY48" s="2"/>
      <c r="RYZ48" s="2"/>
      <c r="RZA48" s="2"/>
      <c r="RZB48" s="2"/>
      <c r="RZC48" s="2"/>
      <c r="RZD48" s="2"/>
      <c r="RZE48" s="2"/>
      <c r="RZF48" s="2"/>
      <c r="RZG48" s="2"/>
      <c r="RZH48" s="2"/>
      <c r="RZI48" s="2"/>
      <c r="RZJ48" s="2"/>
      <c r="RZK48" s="2"/>
      <c r="RZL48" s="2"/>
      <c r="RZM48" s="2"/>
      <c r="RZN48" s="2"/>
      <c r="RZO48" s="2"/>
      <c r="RZP48" s="2"/>
      <c r="RZQ48" s="2"/>
      <c r="RZR48" s="2"/>
      <c r="RZS48" s="2"/>
      <c r="RZT48" s="2"/>
      <c r="RZU48" s="2"/>
      <c r="RZV48" s="2"/>
      <c r="RZW48" s="2"/>
      <c r="RZX48" s="2"/>
      <c r="RZY48" s="2"/>
      <c r="RZZ48" s="2"/>
      <c r="SAA48" s="2"/>
      <c r="SAB48" s="2"/>
      <c r="SAC48" s="2"/>
      <c r="SAD48" s="2"/>
      <c r="SAE48" s="2"/>
      <c r="SAF48" s="2"/>
      <c r="SAG48" s="2"/>
      <c r="SAH48" s="2"/>
      <c r="SAI48" s="2"/>
      <c r="SAJ48" s="2"/>
      <c r="SAK48" s="2"/>
      <c r="SAL48" s="2"/>
      <c r="SAM48" s="2"/>
      <c r="SAN48" s="2"/>
      <c r="SAO48" s="2"/>
      <c r="SAP48" s="2"/>
      <c r="SAQ48" s="2"/>
      <c r="SAR48" s="2"/>
      <c r="SAS48" s="2"/>
      <c r="SAT48" s="2"/>
      <c r="SAU48" s="2"/>
      <c r="SAV48" s="2"/>
      <c r="SAW48" s="2"/>
      <c r="SAX48" s="2"/>
      <c r="SAY48" s="2"/>
      <c r="SAZ48" s="2"/>
      <c r="SBA48" s="2"/>
      <c r="SBB48" s="2"/>
      <c r="SBC48" s="2"/>
      <c r="SBD48" s="2"/>
      <c r="SBE48" s="2"/>
      <c r="SBF48" s="2"/>
      <c r="SBG48" s="2"/>
      <c r="SBH48" s="2"/>
      <c r="SBI48" s="2"/>
      <c r="SBJ48" s="2"/>
      <c r="SBK48" s="2"/>
      <c r="SBL48" s="2"/>
      <c r="SBM48" s="2"/>
      <c r="SBN48" s="2"/>
      <c r="SBO48" s="2"/>
      <c r="SBP48" s="2"/>
      <c r="SBQ48" s="2"/>
      <c r="SBR48" s="2"/>
      <c r="SBS48" s="2"/>
      <c r="SBT48" s="2"/>
      <c r="SBU48" s="2"/>
      <c r="SBV48" s="2"/>
      <c r="SBW48" s="2"/>
      <c r="SBX48" s="2"/>
      <c r="SBY48" s="2"/>
      <c r="SBZ48" s="2"/>
      <c r="SCA48" s="2"/>
      <c r="SCB48" s="2"/>
      <c r="SCC48" s="2"/>
      <c r="SCD48" s="2"/>
      <c r="SCE48" s="2"/>
      <c r="SCF48" s="2"/>
      <c r="SCG48" s="2"/>
      <c r="SCH48" s="2"/>
      <c r="SCI48" s="2"/>
      <c r="SCJ48" s="2"/>
      <c r="SCK48" s="2"/>
      <c r="SCL48" s="2"/>
      <c r="SCM48" s="2"/>
      <c r="SCN48" s="2"/>
      <c r="SCO48" s="2"/>
      <c r="SCP48" s="2"/>
      <c r="SCQ48" s="2"/>
      <c r="SCR48" s="2"/>
      <c r="SCS48" s="2"/>
      <c r="SCT48" s="2"/>
      <c r="SCU48" s="2"/>
      <c r="SCV48" s="2"/>
      <c r="SCW48" s="2"/>
      <c r="SCX48" s="2"/>
      <c r="SCY48" s="2"/>
      <c r="SCZ48" s="2"/>
      <c r="SDA48" s="2"/>
      <c r="SDB48" s="2"/>
      <c r="SDC48" s="2"/>
      <c r="SDD48" s="2"/>
      <c r="SDE48" s="2"/>
      <c r="SDF48" s="2"/>
      <c r="SDG48" s="2"/>
      <c r="SDH48" s="2"/>
      <c r="SDI48" s="2"/>
      <c r="SDJ48" s="2"/>
      <c r="SDK48" s="2"/>
      <c r="SDL48" s="2"/>
      <c r="SDM48" s="2"/>
      <c r="SDN48" s="2"/>
      <c r="SDO48" s="2"/>
      <c r="SDP48" s="2"/>
      <c r="SDQ48" s="2"/>
      <c r="SDR48" s="2"/>
      <c r="SDS48" s="2"/>
      <c r="SDT48" s="2"/>
      <c r="SDU48" s="2"/>
      <c r="SDV48" s="2"/>
      <c r="SDW48" s="2"/>
      <c r="SDX48" s="2"/>
      <c r="SDY48" s="2"/>
      <c r="SDZ48" s="2"/>
      <c r="SEA48" s="2"/>
      <c r="SEB48" s="2"/>
      <c r="SEC48" s="2"/>
      <c r="SED48" s="2"/>
      <c r="SEE48" s="2"/>
      <c r="SEF48" s="2"/>
      <c r="SEG48" s="2"/>
      <c r="SEH48" s="2"/>
      <c r="SEI48" s="2"/>
      <c r="SEJ48" s="2"/>
      <c r="SEK48" s="2"/>
      <c r="SEL48" s="2"/>
      <c r="SEM48" s="2"/>
      <c r="SEN48" s="2"/>
      <c r="SEO48" s="2"/>
      <c r="SEP48" s="2"/>
      <c r="SEQ48" s="2"/>
      <c r="SER48" s="2"/>
      <c r="SES48" s="2"/>
      <c r="SET48" s="2"/>
      <c r="SEU48" s="2"/>
      <c r="SEV48" s="2"/>
      <c r="SEW48" s="2"/>
      <c r="SEX48" s="2"/>
      <c r="SEY48" s="2"/>
      <c r="SEZ48" s="2"/>
      <c r="SFA48" s="2"/>
      <c r="SFB48" s="2"/>
      <c r="SFC48" s="2"/>
      <c r="SFD48" s="2"/>
      <c r="SFE48" s="2"/>
      <c r="SFF48" s="2"/>
      <c r="SFG48" s="2"/>
      <c r="SFH48" s="2"/>
      <c r="SFI48" s="2"/>
      <c r="SFJ48" s="2"/>
      <c r="SFK48" s="2"/>
      <c r="SFL48" s="2"/>
      <c r="SFM48" s="2"/>
      <c r="SFN48" s="2"/>
      <c r="SFO48" s="2"/>
      <c r="SFP48" s="2"/>
      <c r="SFQ48" s="2"/>
      <c r="SFR48" s="2"/>
      <c r="SFS48" s="2"/>
      <c r="SFT48" s="2"/>
      <c r="SFU48" s="2"/>
      <c r="SFV48" s="2"/>
      <c r="SFW48" s="2"/>
      <c r="SFX48" s="2"/>
      <c r="SFY48" s="2"/>
      <c r="SFZ48" s="2"/>
      <c r="SGA48" s="2"/>
      <c r="SGB48" s="2"/>
      <c r="SGC48" s="2"/>
      <c r="SGD48" s="2"/>
      <c r="SGE48" s="2"/>
      <c r="SGF48" s="2"/>
      <c r="SGG48" s="2"/>
      <c r="SGH48" s="2"/>
      <c r="SGI48" s="2"/>
      <c r="SGJ48" s="2"/>
      <c r="SGK48" s="2"/>
      <c r="SGL48" s="2"/>
      <c r="SGM48" s="2"/>
      <c r="SGN48" s="2"/>
      <c r="SGO48" s="2"/>
      <c r="SGP48" s="2"/>
      <c r="SGQ48" s="2"/>
      <c r="SGR48" s="2"/>
      <c r="SGS48" s="2"/>
      <c r="SGT48" s="2"/>
      <c r="SGU48" s="2"/>
      <c r="SGV48" s="2"/>
      <c r="SGW48" s="2"/>
      <c r="SGX48" s="2"/>
      <c r="SGY48" s="2"/>
      <c r="SGZ48" s="2"/>
      <c r="SHA48" s="2"/>
      <c r="SHB48" s="2"/>
      <c r="SHC48" s="2"/>
      <c r="SHD48" s="2"/>
      <c r="SHE48" s="2"/>
      <c r="SHF48" s="2"/>
      <c r="SHG48" s="2"/>
      <c r="SHH48" s="2"/>
      <c r="SHI48" s="2"/>
      <c r="SHJ48" s="2"/>
      <c r="SHK48" s="2"/>
      <c r="SHL48" s="2"/>
      <c r="SHM48" s="2"/>
      <c r="SHN48" s="2"/>
      <c r="SHO48" s="2"/>
      <c r="SHP48" s="2"/>
      <c r="SHQ48" s="2"/>
      <c r="SHR48" s="2"/>
      <c r="SHS48" s="2"/>
      <c r="SHT48" s="2"/>
      <c r="SHU48" s="2"/>
      <c r="SHV48" s="2"/>
      <c r="SHW48" s="2"/>
      <c r="SHX48" s="2"/>
      <c r="SHY48" s="2"/>
      <c r="SHZ48" s="2"/>
      <c r="SIA48" s="2"/>
      <c r="SIB48" s="2"/>
      <c r="SIC48" s="2"/>
      <c r="SID48" s="2"/>
      <c r="SIE48" s="2"/>
      <c r="SIF48" s="2"/>
      <c r="SIG48" s="2"/>
      <c r="SIH48" s="2"/>
      <c r="SII48" s="2"/>
      <c r="SIJ48" s="2"/>
      <c r="SIK48" s="2"/>
      <c r="SIL48" s="2"/>
      <c r="SIM48" s="2"/>
      <c r="SIN48" s="2"/>
      <c r="SIO48" s="2"/>
      <c r="SIP48" s="2"/>
      <c r="SIQ48" s="2"/>
      <c r="SIR48" s="2"/>
      <c r="SIS48" s="2"/>
      <c r="SIT48" s="2"/>
      <c r="SIU48" s="2"/>
      <c r="SIV48" s="2"/>
      <c r="SIW48" s="2"/>
      <c r="SIX48" s="2"/>
      <c r="SIY48" s="2"/>
      <c r="SIZ48" s="2"/>
      <c r="SJA48" s="2"/>
      <c r="SJB48" s="2"/>
      <c r="SJC48" s="2"/>
      <c r="SJD48" s="2"/>
      <c r="SJE48" s="2"/>
      <c r="SJF48" s="2"/>
      <c r="SJG48" s="2"/>
      <c r="SJH48" s="2"/>
      <c r="SJI48" s="2"/>
      <c r="SJJ48" s="2"/>
      <c r="SJK48" s="2"/>
      <c r="SJL48" s="2"/>
      <c r="SJM48" s="2"/>
      <c r="SJN48" s="2"/>
      <c r="SJO48" s="2"/>
      <c r="SJP48" s="2"/>
      <c r="SJQ48" s="2"/>
      <c r="SJR48" s="2"/>
      <c r="SJS48" s="2"/>
      <c r="SJT48" s="2"/>
      <c r="SJU48" s="2"/>
      <c r="SJV48" s="2"/>
      <c r="SJW48" s="2"/>
      <c r="SJX48" s="2"/>
      <c r="SJY48" s="2"/>
      <c r="SJZ48" s="2"/>
      <c r="SKA48" s="2"/>
      <c r="SKB48" s="2"/>
      <c r="SKC48" s="2"/>
      <c r="SKD48" s="2"/>
      <c r="SKE48" s="2"/>
      <c r="SKF48" s="2"/>
      <c r="SKG48" s="2"/>
      <c r="SKH48" s="2"/>
      <c r="SKI48" s="2"/>
      <c r="SKJ48" s="2"/>
      <c r="SKK48" s="2"/>
      <c r="SKL48" s="2"/>
      <c r="SKM48" s="2"/>
      <c r="SKN48" s="2"/>
      <c r="SKO48" s="2"/>
      <c r="SKP48" s="2"/>
      <c r="SKQ48" s="2"/>
      <c r="SKR48" s="2"/>
      <c r="SKS48" s="2"/>
      <c r="SKT48" s="2"/>
      <c r="SKU48" s="2"/>
      <c r="SKV48" s="2"/>
      <c r="SKW48" s="2"/>
      <c r="SKX48" s="2"/>
      <c r="SKY48" s="2"/>
      <c r="SKZ48" s="2"/>
      <c r="SLA48" s="2"/>
      <c r="SLB48" s="2"/>
      <c r="SLC48" s="2"/>
      <c r="SLD48" s="2"/>
      <c r="SLE48" s="2"/>
      <c r="SLF48" s="2"/>
      <c r="SLG48" s="2"/>
      <c r="SLH48" s="2"/>
      <c r="SLI48" s="2"/>
      <c r="SLJ48" s="2"/>
      <c r="SLK48" s="2"/>
      <c r="SLL48" s="2"/>
      <c r="SLM48" s="2"/>
      <c r="SLN48" s="2"/>
      <c r="SLO48" s="2"/>
      <c r="SLP48" s="2"/>
      <c r="SLQ48" s="2"/>
      <c r="SLR48" s="2"/>
      <c r="SLS48" s="2"/>
      <c r="SLT48" s="2"/>
      <c r="SLU48" s="2"/>
      <c r="SLV48" s="2"/>
      <c r="SLW48" s="2"/>
      <c r="SLX48" s="2"/>
      <c r="SLY48" s="2"/>
      <c r="SLZ48" s="2"/>
      <c r="SMA48" s="2"/>
      <c r="SMB48" s="2"/>
      <c r="SMC48" s="2"/>
      <c r="SMD48" s="2"/>
      <c r="SME48" s="2"/>
      <c r="SMF48" s="2"/>
      <c r="SMG48" s="2"/>
      <c r="SMH48" s="2"/>
      <c r="SMI48" s="2"/>
      <c r="SMJ48" s="2"/>
      <c r="SMK48" s="2"/>
      <c r="SML48" s="2"/>
      <c r="SMM48" s="2"/>
      <c r="SMN48" s="2"/>
      <c r="SMO48" s="2"/>
      <c r="SMP48" s="2"/>
      <c r="SMQ48" s="2"/>
      <c r="SMR48" s="2"/>
      <c r="SMS48" s="2"/>
      <c r="SMT48" s="2"/>
      <c r="SMU48" s="2"/>
      <c r="SMV48" s="2"/>
      <c r="SMW48" s="2"/>
      <c r="SMX48" s="2"/>
      <c r="SMY48" s="2"/>
      <c r="SMZ48" s="2"/>
      <c r="SNA48" s="2"/>
      <c r="SNB48" s="2"/>
      <c r="SNC48" s="2"/>
      <c r="SND48" s="2"/>
      <c r="SNE48" s="2"/>
      <c r="SNF48" s="2"/>
      <c r="SNG48" s="2"/>
      <c r="SNH48" s="2"/>
      <c r="SNI48" s="2"/>
      <c r="SNJ48" s="2"/>
      <c r="SNK48" s="2"/>
      <c r="SNL48" s="2"/>
      <c r="SNM48" s="2"/>
      <c r="SNN48" s="2"/>
      <c r="SNO48" s="2"/>
      <c r="SNP48" s="2"/>
      <c r="SNQ48" s="2"/>
      <c r="SNR48" s="2"/>
      <c r="SNS48" s="2"/>
      <c r="SNT48" s="2"/>
      <c r="SNU48" s="2"/>
      <c r="SNV48" s="2"/>
      <c r="SNW48" s="2"/>
      <c r="SNX48" s="2"/>
      <c r="SNY48" s="2"/>
      <c r="SNZ48" s="2"/>
      <c r="SOA48" s="2"/>
      <c r="SOB48" s="2"/>
      <c r="SOC48" s="2"/>
      <c r="SOD48" s="2"/>
      <c r="SOE48" s="2"/>
      <c r="SOF48" s="2"/>
      <c r="SOG48" s="2"/>
      <c r="SOH48" s="2"/>
      <c r="SOI48" s="2"/>
      <c r="SOJ48" s="2"/>
      <c r="SOK48" s="2"/>
      <c r="SOL48" s="2"/>
      <c r="SOM48" s="2"/>
      <c r="SON48" s="2"/>
      <c r="SOO48" s="2"/>
      <c r="SOP48" s="2"/>
      <c r="SOQ48" s="2"/>
      <c r="SOR48" s="2"/>
      <c r="SOS48" s="2"/>
      <c r="SOT48" s="2"/>
      <c r="SOU48" s="2"/>
      <c r="SOV48" s="2"/>
      <c r="SOW48" s="2"/>
      <c r="SOX48" s="2"/>
      <c r="SOY48" s="2"/>
      <c r="SOZ48" s="2"/>
      <c r="SPA48" s="2"/>
      <c r="SPB48" s="2"/>
      <c r="SPC48" s="2"/>
      <c r="SPD48" s="2"/>
      <c r="SPE48" s="2"/>
      <c r="SPF48" s="2"/>
      <c r="SPG48" s="2"/>
      <c r="SPH48" s="2"/>
      <c r="SPI48" s="2"/>
      <c r="SPJ48" s="2"/>
      <c r="SPK48" s="2"/>
      <c r="SPL48" s="2"/>
      <c r="SPM48" s="2"/>
      <c r="SPN48" s="2"/>
      <c r="SPO48" s="2"/>
      <c r="SPP48" s="2"/>
      <c r="SPQ48" s="2"/>
      <c r="SPR48" s="2"/>
      <c r="SPS48" s="2"/>
      <c r="SPT48" s="2"/>
      <c r="SPU48" s="2"/>
      <c r="SPV48" s="2"/>
      <c r="SPW48" s="2"/>
      <c r="SPX48" s="2"/>
      <c r="SPY48" s="2"/>
      <c r="SPZ48" s="2"/>
      <c r="SQA48" s="2"/>
      <c r="SQB48" s="2"/>
      <c r="SQC48" s="2"/>
      <c r="SQD48" s="2"/>
      <c r="SQE48" s="2"/>
      <c r="SQF48" s="2"/>
      <c r="SQG48" s="2"/>
      <c r="SQH48" s="2"/>
      <c r="SQI48" s="2"/>
      <c r="SQJ48" s="2"/>
      <c r="SQK48" s="2"/>
      <c r="SQL48" s="2"/>
      <c r="SQM48" s="2"/>
      <c r="SQN48" s="2"/>
      <c r="SQO48" s="2"/>
      <c r="SQP48" s="2"/>
      <c r="SQQ48" s="2"/>
      <c r="SQR48" s="2"/>
      <c r="SQS48" s="2"/>
      <c r="SQT48" s="2"/>
      <c r="SQU48" s="2"/>
      <c r="SQV48" s="2"/>
      <c r="SQW48" s="2"/>
      <c r="SQX48" s="2"/>
      <c r="SQY48" s="2"/>
      <c r="SQZ48" s="2"/>
      <c r="SRA48" s="2"/>
      <c r="SRB48" s="2"/>
      <c r="SRC48" s="2"/>
      <c r="SRD48" s="2"/>
      <c r="SRE48" s="2"/>
      <c r="SRF48" s="2"/>
      <c r="SRG48" s="2"/>
      <c r="SRH48" s="2"/>
      <c r="SRI48" s="2"/>
      <c r="SRJ48" s="2"/>
      <c r="SRK48" s="2"/>
      <c r="SRL48" s="2"/>
      <c r="SRM48" s="2"/>
      <c r="SRN48" s="2"/>
      <c r="SRO48" s="2"/>
      <c r="SRP48" s="2"/>
      <c r="SRQ48" s="2"/>
      <c r="SRR48" s="2"/>
      <c r="SRS48" s="2"/>
      <c r="SRT48" s="2"/>
      <c r="SRU48" s="2"/>
      <c r="SRV48" s="2"/>
      <c r="SRW48" s="2"/>
      <c r="SRX48" s="2"/>
      <c r="SRY48" s="2"/>
      <c r="SRZ48" s="2"/>
      <c r="SSA48" s="2"/>
      <c r="SSB48" s="2"/>
      <c r="SSC48" s="2"/>
      <c r="SSD48" s="2"/>
      <c r="SSE48" s="2"/>
      <c r="SSF48" s="2"/>
      <c r="SSG48" s="2"/>
      <c r="SSH48" s="2"/>
      <c r="SSI48" s="2"/>
      <c r="SSJ48" s="2"/>
      <c r="SSK48" s="2"/>
      <c r="SSL48" s="2"/>
      <c r="SSM48" s="2"/>
      <c r="SSN48" s="2"/>
      <c r="SSO48" s="2"/>
      <c r="SSP48" s="2"/>
      <c r="SSQ48" s="2"/>
      <c r="SSR48" s="2"/>
      <c r="SSS48" s="2"/>
      <c r="SST48" s="2"/>
      <c r="SSU48" s="2"/>
      <c r="SSV48" s="2"/>
      <c r="SSW48" s="2"/>
      <c r="SSX48" s="2"/>
      <c r="SSY48" s="2"/>
      <c r="SSZ48" s="2"/>
      <c r="STA48" s="2"/>
      <c r="STB48" s="2"/>
      <c r="STC48" s="2"/>
      <c r="STD48" s="2"/>
      <c r="STE48" s="2"/>
      <c r="STF48" s="2"/>
      <c r="STG48" s="2"/>
      <c r="STH48" s="2"/>
      <c r="STI48" s="2"/>
      <c r="STJ48" s="2"/>
      <c r="STK48" s="2"/>
      <c r="STL48" s="2"/>
      <c r="STM48" s="2"/>
      <c r="STN48" s="2"/>
      <c r="STO48" s="2"/>
      <c r="STP48" s="2"/>
      <c r="STQ48" s="2"/>
      <c r="STR48" s="2"/>
      <c r="STS48" s="2"/>
      <c r="STT48" s="2"/>
      <c r="STU48" s="2"/>
      <c r="STV48" s="2"/>
      <c r="STW48" s="2"/>
      <c r="STX48" s="2"/>
      <c r="STY48" s="2"/>
      <c r="STZ48" s="2"/>
      <c r="SUA48" s="2"/>
      <c r="SUB48" s="2"/>
      <c r="SUC48" s="2"/>
      <c r="SUD48" s="2"/>
      <c r="SUE48" s="2"/>
      <c r="SUF48" s="2"/>
      <c r="SUG48" s="2"/>
      <c r="SUH48" s="2"/>
      <c r="SUI48" s="2"/>
      <c r="SUJ48" s="2"/>
      <c r="SUK48" s="2"/>
      <c r="SUL48" s="2"/>
      <c r="SUM48" s="2"/>
      <c r="SUN48" s="2"/>
      <c r="SUO48" s="2"/>
      <c r="SUP48" s="2"/>
      <c r="SUQ48" s="2"/>
      <c r="SUR48" s="2"/>
      <c r="SUS48" s="2"/>
      <c r="SUT48" s="2"/>
      <c r="SUU48" s="2"/>
      <c r="SUV48" s="2"/>
      <c r="SUW48" s="2"/>
      <c r="SUX48" s="2"/>
      <c r="SUY48" s="2"/>
      <c r="SUZ48" s="2"/>
      <c r="SVA48" s="2"/>
      <c r="SVB48" s="2"/>
      <c r="SVC48" s="2"/>
      <c r="SVD48" s="2"/>
      <c r="SVE48" s="2"/>
      <c r="SVF48" s="2"/>
      <c r="SVG48" s="2"/>
      <c r="SVH48" s="2"/>
      <c r="SVI48" s="2"/>
      <c r="SVJ48" s="2"/>
      <c r="SVK48" s="2"/>
      <c r="SVL48" s="2"/>
      <c r="SVM48" s="2"/>
      <c r="SVN48" s="2"/>
      <c r="SVO48" s="2"/>
      <c r="SVP48" s="2"/>
      <c r="SVQ48" s="2"/>
      <c r="SVR48" s="2"/>
      <c r="SVS48" s="2"/>
      <c r="SVT48" s="2"/>
      <c r="SVU48" s="2"/>
      <c r="SVV48" s="2"/>
      <c r="SVW48" s="2"/>
      <c r="SVX48" s="2"/>
      <c r="SVY48" s="2"/>
      <c r="SVZ48" s="2"/>
      <c r="SWA48" s="2"/>
      <c r="SWB48" s="2"/>
      <c r="SWC48" s="2"/>
      <c r="SWD48" s="2"/>
      <c r="SWE48" s="2"/>
      <c r="SWF48" s="2"/>
      <c r="SWG48" s="2"/>
      <c r="SWH48" s="2"/>
      <c r="SWI48" s="2"/>
      <c r="SWJ48" s="2"/>
      <c r="SWK48" s="2"/>
      <c r="SWL48" s="2"/>
      <c r="SWM48" s="2"/>
      <c r="SWN48" s="2"/>
      <c r="SWO48" s="2"/>
      <c r="SWP48" s="2"/>
      <c r="SWQ48" s="2"/>
      <c r="SWR48" s="2"/>
      <c r="SWS48" s="2"/>
      <c r="SWT48" s="2"/>
      <c r="SWU48" s="2"/>
      <c r="SWV48" s="2"/>
      <c r="SWW48" s="2"/>
      <c r="SWX48" s="2"/>
      <c r="SWY48" s="2"/>
      <c r="SWZ48" s="2"/>
      <c r="SXA48" s="2"/>
      <c r="SXB48" s="2"/>
      <c r="SXC48" s="2"/>
      <c r="SXD48" s="2"/>
      <c r="SXE48" s="2"/>
      <c r="SXF48" s="2"/>
      <c r="SXG48" s="2"/>
      <c r="SXH48" s="2"/>
      <c r="SXI48" s="2"/>
      <c r="SXJ48" s="2"/>
      <c r="SXK48" s="2"/>
      <c r="SXL48" s="2"/>
      <c r="SXM48" s="2"/>
      <c r="SXN48" s="2"/>
      <c r="SXO48" s="2"/>
      <c r="SXP48" s="2"/>
      <c r="SXQ48" s="2"/>
      <c r="SXR48" s="2"/>
      <c r="SXS48" s="2"/>
      <c r="SXT48" s="2"/>
      <c r="SXU48" s="2"/>
      <c r="SXV48" s="2"/>
      <c r="SXW48" s="2"/>
      <c r="SXX48" s="2"/>
      <c r="SXY48" s="2"/>
      <c r="SXZ48" s="2"/>
      <c r="SYA48" s="2"/>
      <c r="SYB48" s="2"/>
      <c r="SYC48" s="2"/>
      <c r="SYD48" s="2"/>
      <c r="SYE48" s="2"/>
      <c r="SYF48" s="2"/>
      <c r="SYG48" s="2"/>
      <c r="SYH48" s="2"/>
      <c r="SYI48" s="2"/>
      <c r="SYJ48" s="2"/>
      <c r="SYK48" s="2"/>
      <c r="SYL48" s="2"/>
      <c r="SYM48" s="2"/>
      <c r="SYN48" s="2"/>
      <c r="SYO48" s="2"/>
      <c r="SYP48" s="2"/>
      <c r="SYQ48" s="2"/>
      <c r="SYR48" s="2"/>
      <c r="SYS48" s="2"/>
      <c r="SYT48" s="2"/>
      <c r="SYU48" s="2"/>
      <c r="SYV48" s="2"/>
      <c r="SYW48" s="2"/>
      <c r="SYX48" s="2"/>
      <c r="SYY48" s="2"/>
      <c r="SYZ48" s="2"/>
      <c r="SZA48" s="2"/>
      <c r="SZB48" s="2"/>
      <c r="SZC48" s="2"/>
      <c r="SZD48" s="2"/>
      <c r="SZE48" s="2"/>
      <c r="SZF48" s="2"/>
      <c r="SZG48" s="2"/>
      <c r="SZH48" s="2"/>
      <c r="SZI48" s="2"/>
      <c r="SZJ48" s="2"/>
      <c r="SZK48" s="2"/>
      <c r="SZL48" s="2"/>
      <c r="SZM48" s="2"/>
      <c r="SZN48" s="2"/>
      <c r="SZO48" s="2"/>
      <c r="SZP48" s="2"/>
      <c r="SZQ48" s="2"/>
      <c r="SZR48" s="2"/>
      <c r="SZS48" s="2"/>
      <c r="SZT48" s="2"/>
      <c r="SZU48" s="2"/>
      <c r="SZV48" s="2"/>
      <c r="SZW48" s="2"/>
      <c r="SZX48" s="2"/>
      <c r="SZY48" s="2"/>
      <c r="SZZ48" s="2"/>
      <c r="TAA48" s="2"/>
      <c r="TAB48" s="2"/>
      <c r="TAC48" s="2"/>
      <c r="TAD48" s="2"/>
      <c r="TAE48" s="2"/>
      <c r="TAF48" s="2"/>
      <c r="TAG48" s="2"/>
      <c r="TAH48" s="2"/>
      <c r="TAI48" s="2"/>
      <c r="TAJ48" s="2"/>
      <c r="TAK48" s="2"/>
      <c r="TAL48" s="2"/>
      <c r="TAM48" s="2"/>
      <c r="TAN48" s="2"/>
      <c r="TAO48" s="2"/>
      <c r="TAP48" s="2"/>
      <c r="TAQ48" s="2"/>
      <c r="TAR48" s="2"/>
      <c r="TAS48" s="2"/>
      <c r="TAT48" s="2"/>
      <c r="TAU48" s="2"/>
      <c r="TAV48" s="2"/>
      <c r="TAW48" s="2"/>
      <c r="TAX48" s="2"/>
      <c r="TAY48" s="2"/>
      <c r="TAZ48" s="2"/>
      <c r="TBA48" s="2"/>
      <c r="TBB48" s="2"/>
      <c r="TBC48" s="2"/>
      <c r="TBD48" s="2"/>
      <c r="TBE48" s="2"/>
      <c r="TBF48" s="2"/>
      <c r="TBG48" s="2"/>
      <c r="TBH48" s="2"/>
      <c r="TBI48" s="2"/>
      <c r="TBJ48" s="2"/>
      <c r="TBK48" s="2"/>
      <c r="TBL48" s="2"/>
      <c r="TBM48" s="2"/>
      <c r="TBN48" s="2"/>
      <c r="TBO48" s="2"/>
      <c r="TBP48" s="2"/>
      <c r="TBQ48" s="2"/>
      <c r="TBR48" s="2"/>
      <c r="TBS48" s="2"/>
      <c r="TBT48" s="2"/>
      <c r="TBU48" s="2"/>
      <c r="TBV48" s="2"/>
      <c r="TBW48" s="2"/>
      <c r="TBX48" s="2"/>
      <c r="TBY48" s="2"/>
      <c r="TBZ48" s="2"/>
      <c r="TCA48" s="2"/>
      <c r="TCB48" s="2"/>
      <c r="TCC48" s="2"/>
      <c r="TCD48" s="2"/>
      <c r="TCE48" s="2"/>
      <c r="TCF48" s="2"/>
      <c r="TCG48" s="2"/>
      <c r="TCH48" s="2"/>
      <c r="TCI48" s="2"/>
      <c r="TCJ48" s="2"/>
      <c r="TCK48" s="2"/>
      <c r="TCL48" s="2"/>
      <c r="TCM48" s="2"/>
      <c r="TCN48" s="2"/>
      <c r="TCO48" s="2"/>
      <c r="TCP48" s="2"/>
      <c r="TCQ48" s="2"/>
      <c r="TCR48" s="2"/>
      <c r="TCS48" s="2"/>
      <c r="TCT48" s="2"/>
      <c r="TCU48" s="2"/>
      <c r="TCV48" s="2"/>
      <c r="TCW48" s="2"/>
      <c r="TCX48" s="2"/>
      <c r="TCY48" s="2"/>
      <c r="TCZ48" s="2"/>
      <c r="TDA48" s="2"/>
      <c r="TDB48" s="2"/>
      <c r="TDC48" s="2"/>
      <c r="TDD48" s="2"/>
      <c r="TDE48" s="2"/>
      <c r="TDF48" s="2"/>
      <c r="TDG48" s="2"/>
      <c r="TDH48" s="2"/>
      <c r="TDI48" s="2"/>
      <c r="TDJ48" s="2"/>
      <c r="TDK48" s="2"/>
      <c r="TDL48" s="2"/>
      <c r="TDM48" s="2"/>
      <c r="TDN48" s="2"/>
      <c r="TDO48" s="2"/>
      <c r="TDP48" s="2"/>
      <c r="TDQ48" s="2"/>
      <c r="TDR48" s="2"/>
      <c r="TDS48" s="2"/>
      <c r="TDT48" s="2"/>
      <c r="TDU48" s="2"/>
      <c r="TDV48" s="2"/>
      <c r="TDW48" s="2"/>
      <c r="TDX48" s="2"/>
      <c r="TDY48" s="2"/>
      <c r="TDZ48" s="2"/>
      <c r="TEA48" s="2"/>
      <c r="TEB48" s="2"/>
      <c r="TEC48" s="2"/>
      <c r="TED48" s="2"/>
      <c r="TEE48" s="2"/>
      <c r="TEF48" s="2"/>
      <c r="TEG48" s="2"/>
      <c r="TEH48" s="2"/>
      <c r="TEI48" s="2"/>
      <c r="TEJ48" s="2"/>
      <c r="TEK48" s="2"/>
      <c r="TEL48" s="2"/>
      <c r="TEM48" s="2"/>
      <c r="TEN48" s="2"/>
      <c r="TEO48" s="2"/>
      <c r="TEP48" s="2"/>
      <c r="TEQ48" s="2"/>
      <c r="TER48" s="2"/>
      <c r="TES48" s="2"/>
      <c r="TET48" s="2"/>
      <c r="TEU48" s="2"/>
      <c r="TEV48" s="2"/>
      <c r="TEW48" s="2"/>
      <c r="TEX48" s="2"/>
      <c r="TEY48" s="2"/>
      <c r="TEZ48" s="2"/>
      <c r="TFA48" s="2"/>
      <c r="TFB48" s="2"/>
      <c r="TFC48" s="2"/>
      <c r="TFD48" s="2"/>
      <c r="TFE48" s="2"/>
      <c r="TFF48" s="2"/>
      <c r="TFG48" s="2"/>
      <c r="TFH48" s="2"/>
      <c r="TFI48" s="2"/>
      <c r="TFJ48" s="2"/>
      <c r="TFK48" s="2"/>
      <c r="TFL48" s="2"/>
      <c r="TFM48" s="2"/>
      <c r="TFN48" s="2"/>
      <c r="TFO48" s="2"/>
      <c r="TFP48" s="2"/>
      <c r="TFQ48" s="2"/>
      <c r="TFR48" s="2"/>
      <c r="TFS48" s="2"/>
      <c r="TFT48" s="2"/>
      <c r="TFU48" s="2"/>
      <c r="TFV48" s="2"/>
      <c r="TFW48" s="2"/>
      <c r="TFX48" s="2"/>
      <c r="TFY48" s="2"/>
      <c r="TFZ48" s="2"/>
      <c r="TGA48" s="2"/>
      <c r="TGB48" s="2"/>
      <c r="TGC48" s="2"/>
      <c r="TGD48" s="2"/>
      <c r="TGE48" s="2"/>
      <c r="TGF48" s="2"/>
      <c r="TGG48" s="2"/>
      <c r="TGH48" s="2"/>
      <c r="TGI48" s="2"/>
      <c r="TGJ48" s="2"/>
      <c r="TGK48" s="2"/>
      <c r="TGL48" s="2"/>
      <c r="TGM48" s="2"/>
      <c r="TGN48" s="2"/>
      <c r="TGO48" s="2"/>
      <c r="TGP48" s="2"/>
      <c r="TGQ48" s="2"/>
      <c r="TGR48" s="2"/>
      <c r="TGS48" s="2"/>
      <c r="TGT48" s="2"/>
      <c r="TGU48" s="2"/>
      <c r="TGV48" s="2"/>
      <c r="TGW48" s="2"/>
      <c r="TGX48" s="2"/>
      <c r="TGY48" s="2"/>
      <c r="TGZ48" s="2"/>
      <c r="THA48" s="2"/>
      <c r="THB48" s="2"/>
      <c r="THC48" s="2"/>
      <c r="THD48" s="2"/>
      <c r="THE48" s="2"/>
      <c r="THF48" s="2"/>
      <c r="THG48" s="2"/>
      <c r="THH48" s="2"/>
      <c r="THI48" s="2"/>
      <c r="THJ48" s="2"/>
      <c r="THK48" s="2"/>
      <c r="THL48" s="2"/>
      <c r="THM48" s="2"/>
      <c r="THN48" s="2"/>
      <c r="THO48" s="2"/>
      <c r="THP48" s="2"/>
      <c r="THQ48" s="2"/>
      <c r="THR48" s="2"/>
      <c r="THS48" s="2"/>
      <c r="THT48" s="2"/>
      <c r="THU48" s="2"/>
      <c r="THV48" s="2"/>
      <c r="THW48" s="2"/>
      <c r="THX48" s="2"/>
      <c r="THY48" s="2"/>
      <c r="THZ48" s="2"/>
      <c r="TIA48" s="2"/>
      <c r="TIB48" s="2"/>
      <c r="TIC48" s="2"/>
      <c r="TID48" s="2"/>
      <c r="TIE48" s="2"/>
      <c r="TIF48" s="2"/>
      <c r="TIG48" s="2"/>
      <c r="TIH48" s="2"/>
      <c r="TII48" s="2"/>
      <c r="TIJ48" s="2"/>
      <c r="TIK48" s="2"/>
      <c r="TIL48" s="2"/>
      <c r="TIM48" s="2"/>
      <c r="TIN48" s="2"/>
      <c r="TIO48" s="2"/>
      <c r="TIP48" s="2"/>
      <c r="TIQ48" s="2"/>
      <c r="TIR48" s="2"/>
      <c r="TIS48" s="2"/>
      <c r="TIT48" s="2"/>
      <c r="TIU48" s="2"/>
      <c r="TIV48" s="2"/>
      <c r="TIW48" s="2"/>
      <c r="TIX48" s="2"/>
      <c r="TIY48" s="2"/>
      <c r="TIZ48" s="2"/>
      <c r="TJA48" s="2"/>
      <c r="TJB48" s="2"/>
      <c r="TJC48" s="2"/>
      <c r="TJD48" s="2"/>
      <c r="TJE48" s="2"/>
      <c r="TJF48" s="2"/>
      <c r="TJG48" s="2"/>
      <c r="TJH48" s="2"/>
      <c r="TJI48" s="2"/>
      <c r="TJJ48" s="2"/>
      <c r="TJK48" s="2"/>
      <c r="TJL48" s="2"/>
      <c r="TJM48" s="2"/>
      <c r="TJN48" s="2"/>
      <c r="TJO48" s="2"/>
      <c r="TJP48" s="2"/>
      <c r="TJQ48" s="2"/>
      <c r="TJR48" s="2"/>
      <c r="TJS48" s="2"/>
      <c r="TJT48" s="2"/>
      <c r="TJU48" s="2"/>
      <c r="TJV48" s="2"/>
      <c r="TJW48" s="2"/>
      <c r="TJX48" s="2"/>
      <c r="TJY48" s="2"/>
      <c r="TJZ48" s="2"/>
      <c r="TKA48" s="2"/>
      <c r="TKB48" s="2"/>
      <c r="TKC48" s="2"/>
      <c r="TKD48" s="2"/>
      <c r="TKE48" s="2"/>
      <c r="TKF48" s="2"/>
      <c r="TKG48" s="2"/>
      <c r="TKH48" s="2"/>
      <c r="TKI48" s="2"/>
      <c r="TKJ48" s="2"/>
      <c r="TKK48" s="2"/>
      <c r="TKL48" s="2"/>
      <c r="TKM48" s="2"/>
      <c r="TKN48" s="2"/>
      <c r="TKO48" s="2"/>
      <c r="TKP48" s="2"/>
      <c r="TKQ48" s="2"/>
      <c r="TKR48" s="2"/>
      <c r="TKS48" s="2"/>
      <c r="TKT48" s="2"/>
      <c r="TKU48" s="2"/>
      <c r="TKV48" s="2"/>
      <c r="TKW48" s="2"/>
      <c r="TKX48" s="2"/>
      <c r="TKY48" s="2"/>
      <c r="TKZ48" s="2"/>
      <c r="TLA48" s="2"/>
      <c r="TLB48" s="2"/>
      <c r="TLC48" s="2"/>
      <c r="TLD48" s="2"/>
      <c r="TLE48" s="2"/>
      <c r="TLF48" s="2"/>
      <c r="TLG48" s="2"/>
      <c r="TLH48" s="2"/>
      <c r="TLI48" s="2"/>
      <c r="TLJ48" s="2"/>
      <c r="TLK48" s="2"/>
      <c r="TLL48" s="2"/>
      <c r="TLM48" s="2"/>
      <c r="TLN48" s="2"/>
      <c r="TLO48" s="2"/>
      <c r="TLP48" s="2"/>
      <c r="TLQ48" s="2"/>
      <c r="TLR48" s="2"/>
      <c r="TLS48" s="2"/>
      <c r="TLT48" s="2"/>
      <c r="TLU48" s="2"/>
      <c r="TLV48" s="2"/>
      <c r="TLW48" s="2"/>
      <c r="TLX48" s="2"/>
      <c r="TLY48" s="2"/>
      <c r="TLZ48" s="2"/>
      <c r="TMA48" s="2"/>
      <c r="TMB48" s="2"/>
      <c r="TMC48" s="2"/>
      <c r="TMD48" s="2"/>
      <c r="TME48" s="2"/>
      <c r="TMF48" s="2"/>
      <c r="TMG48" s="2"/>
      <c r="TMH48" s="2"/>
      <c r="TMI48" s="2"/>
      <c r="TMJ48" s="2"/>
      <c r="TMK48" s="2"/>
      <c r="TML48" s="2"/>
      <c r="TMM48" s="2"/>
      <c r="TMN48" s="2"/>
      <c r="TMO48" s="2"/>
      <c r="TMP48" s="2"/>
      <c r="TMQ48" s="2"/>
      <c r="TMR48" s="2"/>
      <c r="TMS48" s="2"/>
      <c r="TMT48" s="2"/>
      <c r="TMU48" s="2"/>
      <c r="TMV48" s="2"/>
      <c r="TMW48" s="2"/>
      <c r="TMX48" s="2"/>
      <c r="TMY48" s="2"/>
      <c r="TMZ48" s="2"/>
      <c r="TNA48" s="2"/>
      <c r="TNB48" s="2"/>
      <c r="TNC48" s="2"/>
      <c r="TND48" s="2"/>
      <c r="TNE48" s="2"/>
      <c r="TNF48" s="2"/>
      <c r="TNG48" s="2"/>
      <c r="TNH48" s="2"/>
      <c r="TNI48" s="2"/>
      <c r="TNJ48" s="2"/>
      <c r="TNK48" s="2"/>
      <c r="TNL48" s="2"/>
      <c r="TNM48" s="2"/>
      <c r="TNN48" s="2"/>
      <c r="TNO48" s="2"/>
      <c r="TNP48" s="2"/>
      <c r="TNQ48" s="2"/>
      <c r="TNR48" s="2"/>
      <c r="TNS48" s="2"/>
      <c r="TNT48" s="2"/>
      <c r="TNU48" s="2"/>
      <c r="TNV48" s="2"/>
      <c r="TNW48" s="2"/>
      <c r="TNX48" s="2"/>
      <c r="TNY48" s="2"/>
      <c r="TNZ48" s="2"/>
      <c r="TOA48" s="2"/>
      <c r="TOB48" s="2"/>
      <c r="TOC48" s="2"/>
      <c r="TOD48" s="2"/>
      <c r="TOE48" s="2"/>
      <c r="TOF48" s="2"/>
      <c r="TOG48" s="2"/>
      <c r="TOH48" s="2"/>
      <c r="TOI48" s="2"/>
      <c r="TOJ48" s="2"/>
      <c r="TOK48" s="2"/>
      <c r="TOL48" s="2"/>
      <c r="TOM48" s="2"/>
      <c r="TON48" s="2"/>
      <c r="TOO48" s="2"/>
      <c r="TOP48" s="2"/>
      <c r="TOQ48" s="2"/>
      <c r="TOR48" s="2"/>
      <c r="TOS48" s="2"/>
      <c r="TOT48" s="2"/>
      <c r="TOU48" s="2"/>
      <c r="TOV48" s="2"/>
      <c r="TOW48" s="2"/>
      <c r="TOX48" s="2"/>
      <c r="TOY48" s="2"/>
      <c r="TOZ48" s="2"/>
      <c r="TPA48" s="2"/>
      <c r="TPB48" s="2"/>
      <c r="TPC48" s="2"/>
      <c r="TPD48" s="2"/>
      <c r="TPE48" s="2"/>
      <c r="TPF48" s="2"/>
      <c r="TPG48" s="2"/>
      <c r="TPH48" s="2"/>
      <c r="TPI48" s="2"/>
      <c r="TPJ48" s="2"/>
      <c r="TPK48" s="2"/>
      <c r="TPL48" s="2"/>
      <c r="TPM48" s="2"/>
      <c r="TPN48" s="2"/>
      <c r="TPO48" s="2"/>
      <c r="TPP48" s="2"/>
      <c r="TPQ48" s="2"/>
      <c r="TPR48" s="2"/>
      <c r="TPS48" s="2"/>
      <c r="TPT48" s="2"/>
      <c r="TPU48" s="2"/>
      <c r="TPV48" s="2"/>
      <c r="TPW48" s="2"/>
      <c r="TPX48" s="2"/>
      <c r="TPY48" s="2"/>
      <c r="TPZ48" s="2"/>
      <c r="TQA48" s="2"/>
      <c r="TQB48" s="2"/>
      <c r="TQC48" s="2"/>
      <c r="TQD48" s="2"/>
      <c r="TQE48" s="2"/>
      <c r="TQF48" s="2"/>
      <c r="TQG48" s="2"/>
      <c r="TQH48" s="2"/>
      <c r="TQI48" s="2"/>
      <c r="TQJ48" s="2"/>
      <c r="TQK48" s="2"/>
      <c r="TQL48" s="2"/>
      <c r="TQM48" s="2"/>
      <c r="TQN48" s="2"/>
      <c r="TQO48" s="2"/>
      <c r="TQP48" s="2"/>
      <c r="TQQ48" s="2"/>
      <c r="TQR48" s="2"/>
      <c r="TQS48" s="2"/>
      <c r="TQT48" s="2"/>
      <c r="TQU48" s="2"/>
      <c r="TQV48" s="2"/>
      <c r="TQW48" s="2"/>
      <c r="TQX48" s="2"/>
      <c r="TQY48" s="2"/>
      <c r="TQZ48" s="2"/>
      <c r="TRA48" s="2"/>
      <c r="TRB48" s="2"/>
      <c r="TRC48" s="2"/>
      <c r="TRD48" s="2"/>
      <c r="TRE48" s="2"/>
      <c r="TRF48" s="2"/>
      <c r="TRG48" s="2"/>
      <c r="TRH48" s="2"/>
      <c r="TRI48" s="2"/>
      <c r="TRJ48" s="2"/>
      <c r="TRK48" s="2"/>
      <c r="TRL48" s="2"/>
      <c r="TRM48" s="2"/>
      <c r="TRN48" s="2"/>
      <c r="TRO48" s="2"/>
      <c r="TRP48" s="2"/>
      <c r="TRQ48" s="2"/>
      <c r="TRR48" s="2"/>
      <c r="TRS48" s="2"/>
      <c r="TRT48" s="2"/>
      <c r="TRU48" s="2"/>
      <c r="TRV48" s="2"/>
      <c r="TRW48" s="2"/>
      <c r="TRX48" s="2"/>
      <c r="TRY48" s="2"/>
      <c r="TRZ48" s="2"/>
      <c r="TSA48" s="2"/>
      <c r="TSB48" s="2"/>
      <c r="TSC48" s="2"/>
      <c r="TSD48" s="2"/>
      <c r="TSE48" s="2"/>
      <c r="TSF48" s="2"/>
      <c r="TSG48" s="2"/>
      <c r="TSH48" s="2"/>
      <c r="TSI48" s="2"/>
      <c r="TSJ48" s="2"/>
      <c r="TSK48" s="2"/>
      <c r="TSL48" s="2"/>
      <c r="TSM48" s="2"/>
      <c r="TSN48" s="2"/>
      <c r="TSO48" s="2"/>
      <c r="TSP48" s="2"/>
      <c r="TSQ48" s="2"/>
      <c r="TSR48" s="2"/>
      <c r="TSS48" s="2"/>
      <c r="TST48" s="2"/>
      <c r="TSU48" s="2"/>
      <c r="TSV48" s="2"/>
      <c r="TSW48" s="2"/>
      <c r="TSX48" s="2"/>
      <c r="TSY48" s="2"/>
      <c r="TSZ48" s="2"/>
      <c r="TTA48" s="2"/>
      <c r="TTB48" s="2"/>
      <c r="TTC48" s="2"/>
      <c r="TTD48" s="2"/>
      <c r="TTE48" s="2"/>
      <c r="TTF48" s="2"/>
      <c r="TTG48" s="2"/>
      <c r="TTH48" s="2"/>
      <c r="TTI48" s="2"/>
      <c r="TTJ48" s="2"/>
      <c r="TTK48" s="2"/>
      <c r="TTL48" s="2"/>
      <c r="TTM48" s="2"/>
      <c r="TTN48" s="2"/>
      <c r="TTO48" s="2"/>
      <c r="TTP48" s="2"/>
      <c r="TTQ48" s="2"/>
      <c r="TTR48" s="2"/>
      <c r="TTS48" s="2"/>
      <c r="TTT48" s="2"/>
      <c r="TTU48" s="2"/>
      <c r="TTV48" s="2"/>
      <c r="TTW48" s="2"/>
      <c r="TTX48" s="2"/>
      <c r="TTY48" s="2"/>
      <c r="TTZ48" s="2"/>
      <c r="TUA48" s="2"/>
      <c r="TUB48" s="2"/>
      <c r="TUC48" s="2"/>
      <c r="TUD48" s="2"/>
      <c r="TUE48" s="2"/>
      <c r="TUF48" s="2"/>
      <c r="TUG48" s="2"/>
      <c r="TUH48" s="2"/>
      <c r="TUI48" s="2"/>
      <c r="TUJ48" s="2"/>
      <c r="TUK48" s="2"/>
      <c r="TUL48" s="2"/>
      <c r="TUM48" s="2"/>
      <c r="TUN48" s="2"/>
      <c r="TUO48" s="2"/>
      <c r="TUP48" s="2"/>
      <c r="TUQ48" s="2"/>
      <c r="TUR48" s="2"/>
      <c r="TUS48" s="2"/>
      <c r="TUT48" s="2"/>
      <c r="TUU48" s="2"/>
      <c r="TUV48" s="2"/>
      <c r="TUW48" s="2"/>
      <c r="TUX48" s="2"/>
      <c r="TUY48" s="2"/>
      <c r="TUZ48" s="2"/>
      <c r="TVA48" s="2"/>
      <c r="TVB48" s="2"/>
      <c r="TVC48" s="2"/>
      <c r="TVD48" s="2"/>
      <c r="TVE48" s="2"/>
      <c r="TVF48" s="2"/>
      <c r="TVG48" s="2"/>
      <c r="TVH48" s="2"/>
      <c r="TVI48" s="2"/>
      <c r="TVJ48" s="2"/>
      <c r="TVK48" s="2"/>
      <c r="TVL48" s="2"/>
      <c r="TVM48" s="2"/>
      <c r="TVN48" s="2"/>
      <c r="TVO48" s="2"/>
      <c r="TVP48" s="2"/>
      <c r="TVQ48" s="2"/>
      <c r="TVR48" s="2"/>
      <c r="TVS48" s="2"/>
      <c r="TVT48" s="2"/>
      <c r="TVU48" s="2"/>
      <c r="TVV48" s="2"/>
      <c r="TVW48" s="2"/>
      <c r="TVX48" s="2"/>
      <c r="TVY48" s="2"/>
      <c r="TVZ48" s="2"/>
      <c r="TWA48" s="2"/>
      <c r="TWB48" s="2"/>
      <c r="TWC48" s="2"/>
      <c r="TWD48" s="2"/>
      <c r="TWE48" s="2"/>
      <c r="TWF48" s="2"/>
      <c r="TWG48" s="2"/>
      <c r="TWH48" s="2"/>
      <c r="TWI48" s="2"/>
      <c r="TWJ48" s="2"/>
      <c r="TWK48" s="2"/>
      <c r="TWL48" s="2"/>
      <c r="TWM48" s="2"/>
      <c r="TWN48" s="2"/>
      <c r="TWO48" s="2"/>
      <c r="TWP48" s="2"/>
      <c r="TWQ48" s="2"/>
      <c r="TWR48" s="2"/>
      <c r="TWS48" s="2"/>
      <c r="TWT48" s="2"/>
      <c r="TWU48" s="2"/>
      <c r="TWV48" s="2"/>
      <c r="TWW48" s="2"/>
      <c r="TWX48" s="2"/>
      <c r="TWY48" s="2"/>
      <c r="TWZ48" s="2"/>
      <c r="TXA48" s="2"/>
      <c r="TXB48" s="2"/>
      <c r="TXC48" s="2"/>
      <c r="TXD48" s="2"/>
      <c r="TXE48" s="2"/>
      <c r="TXF48" s="2"/>
      <c r="TXG48" s="2"/>
      <c r="TXH48" s="2"/>
      <c r="TXI48" s="2"/>
      <c r="TXJ48" s="2"/>
      <c r="TXK48" s="2"/>
      <c r="TXL48" s="2"/>
      <c r="TXM48" s="2"/>
      <c r="TXN48" s="2"/>
      <c r="TXO48" s="2"/>
      <c r="TXP48" s="2"/>
      <c r="TXQ48" s="2"/>
      <c r="TXR48" s="2"/>
      <c r="TXS48" s="2"/>
      <c r="TXT48" s="2"/>
      <c r="TXU48" s="2"/>
      <c r="TXV48" s="2"/>
      <c r="TXW48" s="2"/>
      <c r="TXX48" s="2"/>
      <c r="TXY48" s="2"/>
      <c r="TXZ48" s="2"/>
      <c r="TYA48" s="2"/>
      <c r="TYB48" s="2"/>
      <c r="TYC48" s="2"/>
      <c r="TYD48" s="2"/>
      <c r="TYE48" s="2"/>
      <c r="TYF48" s="2"/>
      <c r="TYG48" s="2"/>
      <c r="TYH48" s="2"/>
      <c r="TYI48" s="2"/>
      <c r="TYJ48" s="2"/>
      <c r="TYK48" s="2"/>
      <c r="TYL48" s="2"/>
      <c r="TYM48" s="2"/>
      <c r="TYN48" s="2"/>
      <c r="TYO48" s="2"/>
      <c r="TYP48" s="2"/>
      <c r="TYQ48" s="2"/>
      <c r="TYR48" s="2"/>
      <c r="TYS48" s="2"/>
      <c r="TYT48" s="2"/>
      <c r="TYU48" s="2"/>
      <c r="TYV48" s="2"/>
      <c r="TYW48" s="2"/>
      <c r="TYX48" s="2"/>
      <c r="TYY48" s="2"/>
      <c r="TYZ48" s="2"/>
      <c r="TZA48" s="2"/>
      <c r="TZB48" s="2"/>
      <c r="TZC48" s="2"/>
      <c r="TZD48" s="2"/>
      <c r="TZE48" s="2"/>
      <c r="TZF48" s="2"/>
      <c r="TZG48" s="2"/>
      <c r="TZH48" s="2"/>
      <c r="TZI48" s="2"/>
      <c r="TZJ48" s="2"/>
      <c r="TZK48" s="2"/>
      <c r="TZL48" s="2"/>
      <c r="TZM48" s="2"/>
      <c r="TZN48" s="2"/>
      <c r="TZO48" s="2"/>
      <c r="TZP48" s="2"/>
      <c r="TZQ48" s="2"/>
      <c r="TZR48" s="2"/>
      <c r="TZS48" s="2"/>
      <c r="TZT48" s="2"/>
      <c r="TZU48" s="2"/>
      <c r="TZV48" s="2"/>
      <c r="TZW48" s="2"/>
      <c r="TZX48" s="2"/>
      <c r="TZY48" s="2"/>
      <c r="TZZ48" s="2"/>
      <c r="UAA48" s="2"/>
      <c r="UAB48" s="2"/>
      <c r="UAC48" s="2"/>
      <c r="UAD48" s="2"/>
      <c r="UAE48" s="2"/>
      <c r="UAF48" s="2"/>
      <c r="UAG48" s="2"/>
      <c r="UAH48" s="2"/>
      <c r="UAI48" s="2"/>
      <c r="UAJ48" s="2"/>
      <c r="UAK48" s="2"/>
      <c r="UAL48" s="2"/>
      <c r="UAM48" s="2"/>
      <c r="UAN48" s="2"/>
      <c r="UAO48" s="2"/>
      <c r="UAP48" s="2"/>
      <c r="UAQ48" s="2"/>
      <c r="UAR48" s="2"/>
      <c r="UAS48" s="2"/>
      <c r="UAT48" s="2"/>
      <c r="UAU48" s="2"/>
      <c r="UAV48" s="2"/>
      <c r="UAW48" s="2"/>
      <c r="UAX48" s="2"/>
      <c r="UAY48" s="2"/>
      <c r="UAZ48" s="2"/>
      <c r="UBA48" s="2"/>
      <c r="UBB48" s="2"/>
      <c r="UBC48" s="2"/>
      <c r="UBD48" s="2"/>
      <c r="UBE48" s="2"/>
      <c r="UBF48" s="2"/>
      <c r="UBG48" s="2"/>
      <c r="UBH48" s="2"/>
      <c r="UBI48" s="2"/>
      <c r="UBJ48" s="2"/>
      <c r="UBK48" s="2"/>
      <c r="UBL48" s="2"/>
      <c r="UBM48" s="2"/>
      <c r="UBN48" s="2"/>
      <c r="UBO48" s="2"/>
      <c r="UBP48" s="2"/>
      <c r="UBQ48" s="2"/>
      <c r="UBR48" s="2"/>
      <c r="UBS48" s="2"/>
      <c r="UBT48" s="2"/>
      <c r="UBU48" s="2"/>
      <c r="UBV48" s="2"/>
      <c r="UBW48" s="2"/>
      <c r="UBX48" s="2"/>
      <c r="UBY48" s="2"/>
      <c r="UBZ48" s="2"/>
      <c r="UCA48" s="2"/>
      <c r="UCB48" s="2"/>
      <c r="UCC48" s="2"/>
      <c r="UCD48" s="2"/>
      <c r="UCE48" s="2"/>
      <c r="UCF48" s="2"/>
      <c r="UCG48" s="2"/>
      <c r="UCH48" s="2"/>
      <c r="UCI48" s="2"/>
      <c r="UCJ48" s="2"/>
      <c r="UCK48" s="2"/>
      <c r="UCL48" s="2"/>
      <c r="UCM48" s="2"/>
      <c r="UCN48" s="2"/>
      <c r="UCO48" s="2"/>
      <c r="UCP48" s="2"/>
      <c r="UCQ48" s="2"/>
      <c r="UCR48" s="2"/>
      <c r="UCS48" s="2"/>
      <c r="UCT48" s="2"/>
      <c r="UCU48" s="2"/>
      <c r="UCV48" s="2"/>
      <c r="UCW48" s="2"/>
      <c r="UCX48" s="2"/>
      <c r="UCY48" s="2"/>
      <c r="UCZ48" s="2"/>
      <c r="UDA48" s="2"/>
      <c r="UDB48" s="2"/>
      <c r="UDC48" s="2"/>
      <c r="UDD48" s="2"/>
      <c r="UDE48" s="2"/>
      <c r="UDF48" s="2"/>
      <c r="UDG48" s="2"/>
      <c r="UDH48" s="2"/>
      <c r="UDI48" s="2"/>
      <c r="UDJ48" s="2"/>
      <c r="UDK48" s="2"/>
      <c r="UDL48" s="2"/>
      <c r="UDM48" s="2"/>
      <c r="UDN48" s="2"/>
      <c r="UDO48" s="2"/>
      <c r="UDP48" s="2"/>
      <c r="UDQ48" s="2"/>
      <c r="UDR48" s="2"/>
      <c r="UDS48" s="2"/>
      <c r="UDT48" s="2"/>
      <c r="UDU48" s="2"/>
      <c r="UDV48" s="2"/>
      <c r="UDW48" s="2"/>
      <c r="UDX48" s="2"/>
      <c r="UDY48" s="2"/>
      <c r="UDZ48" s="2"/>
      <c r="UEA48" s="2"/>
      <c r="UEB48" s="2"/>
      <c r="UEC48" s="2"/>
      <c r="UED48" s="2"/>
      <c r="UEE48" s="2"/>
      <c r="UEF48" s="2"/>
      <c r="UEG48" s="2"/>
      <c r="UEH48" s="2"/>
      <c r="UEI48" s="2"/>
      <c r="UEJ48" s="2"/>
      <c r="UEK48" s="2"/>
      <c r="UEL48" s="2"/>
      <c r="UEM48" s="2"/>
      <c r="UEN48" s="2"/>
      <c r="UEO48" s="2"/>
      <c r="UEP48" s="2"/>
      <c r="UEQ48" s="2"/>
      <c r="UER48" s="2"/>
      <c r="UES48" s="2"/>
      <c r="UET48" s="2"/>
      <c r="UEU48" s="2"/>
      <c r="UEV48" s="2"/>
      <c r="UEW48" s="2"/>
      <c r="UEX48" s="2"/>
      <c r="UEY48" s="2"/>
      <c r="UEZ48" s="2"/>
      <c r="UFA48" s="2"/>
      <c r="UFB48" s="2"/>
      <c r="UFC48" s="2"/>
      <c r="UFD48" s="2"/>
      <c r="UFE48" s="2"/>
      <c r="UFF48" s="2"/>
      <c r="UFG48" s="2"/>
      <c r="UFH48" s="2"/>
      <c r="UFI48" s="2"/>
      <c r="UFJ48" s="2"/>
      <c r="UFK48" s="2"/>
      <c r="UFL48" s="2"/>
      <c r="UFM48" s="2"/>
      <c r="UFN48" s="2"/>
      <c r="UFO48" s="2"/>
      <c r="UFP48" s="2"/>
      <c r="UFQ48" s="2"/>
      <c r="UFR48" s="2"/>
      <c r="UFS48" s="2"/>
      <c r="UFT48" s="2"/>
      <c r="UFU48" s="2"/>
      <c r="UFV48" s="2"/>
      <c r="UFW48" s="2"/>
      <c r="UFX48" s="2"/>
      <c r="UFY48" s="2"/>
      <c r="UFZ48" s="2"/>
      <c r="UGA48" s="2"/>
      <c r="UGB48" s="2"/>
      <c r="UGC48" s="2"/>
      <c r="UGD48" s="2"/>
      <c r="UGE48" s="2"/>
      <c r="UGF48" s="2"/>
      <c r="UGG48" s="2"/>
      <c r="UGH48" s="2"/>
      <c r="UGI48" s="2"/>
      <c r="UGJ48" s="2"/>
      <c r="UGK48" s="2"/>
      <c r="UGL48" s="2"/>
      <c r="UGM48" s="2"/>
      <c r="UGN48" s="2"/>
      <c r="UGO48" s="2"/>
      <c r="UGP48" s="2"/>
      <c r="UGQ48" s="2"/>
      <c r="UGR48" s="2"/>
      <c r="UGS48" s="2"/>
      <c r="UGT48" s="2"/>
      <c r="UGU48" s="2"/>
      <c r="UGV48" s="2"/>
      <c r="UGW48" s="2"/>
      <c r="UGX48" s="2"/>
      <c r="UGY48" s="2"/>
      <c r="UGZ48" s="2"/>
      <c r="UHA48" s="2"/>
      <c r="UHB48" s="2"/>
      <c r="UHC48" s="2"/>
      <c r="UHD48" s="2"/>
      <c r="UHE48" s="2"/>
      <c r="UHF48" s="2"/>
      <c r="UHG48" s="2"/>
      <c r="UHH48" s="2"/>
      <c r="UHI48" s="2"/>
      <c r="UHJ48" s="2"/>
      <c r="UHK48" s="2"/>
      <c r="UHL48" s="2"/>
      <c r="UHM48" s="2"/>
      <c r="UHN48" s="2"/>
      <c r="UHO48" s="2"/>
      <c r="UHP48" s="2"/>
      <c r="UHQ48" s="2"/>
      <c r="UHR48" s="2"/>
      <c r="UHS48" s="2"/>
      <c r="UHT48" s="2"/>
      <c r="UHU48" s="2"/>
      <c r="UHV48" s="2"/>
      <c r="UHW48" s="2"/>
      <c r="UHX48" s="2"/>
      <c r="UHY48" s="2"/>
      <c r="UHZ48" s="2"/>
      <c r="UIA48" s="2"/>
      <c r="UIB48" s="2"/>
      <c r="UIC48" s="2"/>
      <c r="UID48" s="2"/>
      <c r="UIE48" s="2"/>
      <c r="UIF48" s="2"/>
      <c r="UIG48" s="2"/>
      <c r="UIH48" s="2"/>
      <c r="UII48" s="2"/>
      <c r="UIJ48" s="2"/>
      <c r="UIK48" s="2"/>
      <c r="UIL48" s="2"/>
      <c r="UIM48" s="2"/>
      <c r="UIN48" s="2"/>
      <c r="UIO48" s="2"/>
      <c r="UIP48" s="2"/>
      <c r="UIQ48" s="2"/>
      <c r="UIR48" s="2"/>
      <c r="UIS48" s="2"/>
      <c r="UIT48" s="2"/>
      <c r="UIU48" s="2"/>
      <c r="UIV48" s="2"/>
      <c r="UIW48" s="2"/>
      <c r="UIX48" s="2"/>
      <c r="UIY48" s="2"/>
      <c r="UIZ48" s="2"/>
      <c r="UJA48" s="2"/>
      <c r="UJB48" s="2"/>
      <c r="UJC48" s="2"/>
      <c r="UJD48" s="2"/>
      <c r="UJE48" s="2"/>
      <c r="UJF48" s="2"/>
      <c r="UJG48" s="2"/>
      <c r="UJH48" s="2"/>
      <c r="UJI48" s="2"/>
      <c r="UJJ48" s="2"/>
      <c r="UJK48" s="2"/>
      <c r="UJL48" s="2"/>
      <c r="UJM48" s="2"/>
      <c r="UJN48" s="2"/>
      <c r="UJO48" s="2"/>
      <c r="UJP48" s="2"/>
      <c r="UJQ48" s="2"/>
      <c r="UJR48" s="2"/>
      <c r="UJS48" s="2"/>
      <c r="UJT48" s="2"/>
      <c r="UJU48" s="2"/>
      <c r="UJV48" s="2"/>
      <c r="UJW48" s="2"/>
      <c r="UJX48" s="2"/>
      <c r="UJY48" s="2"/>
      <c r="UJZ48" s="2"/>
      <c r="UKA48" s="2"/>
      <c r="UKB48" s="2"/>
      <c r="UKC48" s="2"/>
      <c r="UKD48" s="2"/>
      <c r="UKE48" s="2"/>
      <c r="UKF48" s="2"/>
      <c r="UKG48" s="2"/>
      <c r="UKH48" s="2"/>
      <c r="UKI48" s="2"/>
      <c r="UKJ48" s="2"/>
      <c r="UKK48" s="2"/>
      <c r="UKL48" s="2"/>
      <c r="UKM48" s="2"/>
      <c r="UKN48" s="2"/>
      <c r="UKO48" s="2"/>
      <c r="UKP48" s="2"/>
      <c r="UKQ48" s="2"/>
      <c r="UKR48" s="2"/>
      <c r="UKS48" s="2"/>
      <c r="UKT48" s="2"/>
      <c r="UKU48" s="2"/>
      <c r="UKV48" s="2"/>
      <c r="UKW48" s="2"/>
      <c r="UKX48" s="2"/>
      <c r="UKY48" s="2"/>
      <c r="UKZ48" s="2"/>
      <c r="ULA48" s="2"/>
      <c r="ULB48" s="2"/>
      <c r="ULC48" s="2"/>
      <c r="ULD48" s="2"/>
      <c r="ULE48" s="2"/>
      <c r="ULF48" s="2"/>
      <c r="ULG48" s="2"/>
      <c r="ULH48" s="2"/>
      <c r="ULI48" s="2"/>
      <c r="ULJ48" s="2"/>
      <c r="ULK48" s="2"/>
      <c r="ULL48" s="2"/>
      <c r="ULM48" s="2"/>
      <c r="ULN48" s="2"/>
      <c r="ULO48" s="2"/>
      <c r="ULP48" s="2"/>
      <c r="ULQ48" s="2"/>
      <c r="ULR48" s="2"/>
      <c r="ULS48" s="2"/>
      <c r="ULT48" s="2"/>
      <c r="ULU48" s="2"/>
      <c r="ULV48" s="2"/>
      <c r="ULW48" s="2"/>
      <c r="ULX48" s="2"/>
      <c r="ULY48" s="2"/>
      <c r="ULZ48" s="2"/>
      <c r="UMA48" s="2"/>
      <c r="UMB48" s="2"/>
      <c r="UMC48" s="2"/>
      <c r="UMD48" s="2"/>
      <c r="UME48" s="2"/>
      <c r="UMF48" s="2"/>
      <c r="UMG48" s="2"/>
      <c r="UMH48" s="2"/>
      <c r="UMI48" s="2"/>
      <c r="UMJ48" s="2"/>
      <c r="UMK48" s="2"/>
      <c r="UML48" s="2"/>
      <c r="UMM48" s="2"/>
      <c r="UMN48" s="2"/>
      <c r="UMO48" s="2"/>
      <c r="UMP48" s="2"/>
      <c r="UMQ48" s="2"/>
      <c r="UMR48" s="2"/>
      <c r="UMS48" s="2"/>
      <c r="UMT48" s="2"/>
      <c r="UMU48" s="2"/>
      <c r="UMV48" s="2"/>
      <c r="UMW48" s="2"/>
      <c r="UMX48" s="2"/>
      <c r="UMY48" s="2"/>
      <c r="UMZ48" s="2"/>
      <c r="UNA48" s="2"/>
      <c r="UNB48" s="2"/>
      <c r="UNC48" s="2"/>
      <c r="UND48" s="2"/>
      <c r="UNE48" s="2"/>
      <c r="UNF48" s="2"/>
      <c r="UNG48" s="2"/>
      <c r="UNH48" s="2"/>
      <c r="UNI48" s="2"/>
      <c r="UNJ48" s="2"/>
      <c r="UNK48" s="2"/>
      <c r="UNL48" s="2"/>
      <c r="UNM48" s="2"/>
      <c r="UNN48" s="2"/>
      <c r="UNO48" s="2"/>
      <c r="UNP48" s="2"/>
      <c r="UNQ48" s="2"/>
      <c r="UNR48" s="2"/>
      <c r="UNS48" s="2"/>
      <c r="UNT48" s="2"/>
      <c r="UNU48" s="2"/>
      <c r="UNV48" s="2"/>
      <c r="UNW48" s="2"/>
      <c r="UNX48" s="2"/>
      <c r="UNY48" s="2"/>
      <c r="UNZ48" s="2"/>
      <c r="UOA48" s="2"/>
      <c r="UOB48" s="2"/>
      <c r="UOC48" s="2"/>
      <c r="UOD48" s="2"/>
      <c r="UOE48" s="2"/>
      <c r="UOF48" s="2"/>
      <c r="UOG48" s="2"/>
      <c r="UOH48" s="2"/>
      <c r="UOI48" s="2"/>
      <c r="UOJ48" s="2"/>
      <c r="UOK48" s="2"/>
      <c r="UOL48" s="2"/>
      <c r="UOM48" s="2"/>
      <c r="UON48" s="2"/>
      <c r="UOO48" s="2"/>
      <c r="UOP48" s="2"/>
      <c r="UOQ48" s="2"/>
      <c r="UOR48" s="2"/>
      <c r="UOS48" s="2"/>
      <c r="UOT48" s="2"/>
      <c r="UOU48" s="2"/>
      <c r="UOV48" s="2"/>
      <c r="UOW48" s="2"/>
      <c r="UOX48" s="2"/>
      <c r="UOY48" s="2"/>
      <c r="UOZ48" s="2"/>
      <c r="UPA48" s="2"/>
      <c r="UPB48" s="2"/>
      <c r="UPC48" s="2"/>
      <c r="UPD48" s="2"/>
      <c r="UPE48" s="2"/>
      <c r="UPF48" s="2"/>
      <c r="UPG48" s="2"/>
      <c r="UPH48" s="2"/>
      <c r="UPI48" s="2"/>
      <c r="UPJ48" s="2"/>
      <c r="UPK48" s="2"/>
      <c r="UPL48" s="2"/>
      <c r="UPM48" s="2"/>
      <c r="UPN48" s="2"/>
      <c r="UPO48" s="2"/>
      <c r="UPP48" s="2"/>
      <c r="UPQ48" s="2"/>
      <c r="UPR48" s="2"/>
      <c r="UPS48" s="2"/>
      <c r="UPT48" s="2"/>
      <c r="UPU48" s="2"/>
      <c r="UPV48" s="2"/>
      <c r="UPW48" s="2"/>
      <c r="UPX48" s="2"/>
      <c r="UPY48" s="2"/>
      <c r="UPZ48" s="2"/>
      <c r="UQA48" s="2"/>
      <c r="UQB48" s="2"/>
      <c r="UQC48" s="2"/>
      <c r="UQD48" s="2"/>
      <c r="UQE48" s="2"/>
      <c r="UQF48" s="2"/>
      <c r="UQG48" s="2"/>
      <c r="UQH48" s="2"/>
      <c r="UQI48" s="2"/>
      <c r="UQJ48" s="2"/>
      <c r="UQK48" s="2"/>
      <c r="UQL48" s="2"/>
      <c r="UQM48" s="2"/>
      <c r="UQN48" s="2"/>
      <c r="UQO48" s="2"/>
      <c r="UQP48" s="2"/>
      <c r="UQQ48" s="2"/>
      <c r="UQR48" s="2"/>
      <c r="UQS48" s="2"/>
      <c r="UQT48" s="2"/>
      <c r="UQU48" s="2"/>
      <c r="UQV48" s="2"/>
      <c r="UQW48" s="2"/>
      <c r="UQX48" s="2"/>
      <c r="UQY48" s="2"/>
      <c r="UQZ48" s="2"/>
      <c r="URA48" s="2"/>
      <c r="URB48" s="2"/>
      <c r="URC48" s="2"/>
      <c r="URD48" s="2"/>
      <c r="URE48" s="2"/>
      <c r="URF48" s="2"/>
      <c r="URG48" s="2"/>
      <c r="URH48" s="2"/>
      <c r="URI48" s="2"/>
      <c r="URJ48" s="2"/>
      <c r="URK48" s="2"/>
      <c r="URL48" s="2"/>
      <c r="URM48" s="2"/>
      <c r="URN48" s="2"/>
      <c r="URO48" s="2"/>
      <c r="URP48" s="2"/>
      <c r="URQ48" s="2"/>
      <c r="URR48" s="2"/>
      <c r="URS48" s="2"/>
      <c r="URT48" s="2"/>
      <c r="URU48" s="2"/>
      <c r="URV48" s="2"/>
      <c r="URW48" s="2"/>
      <c r="URX48" s="2"/>
      <c r="URY48" s="2"/>
      <c r="URZ48" s="2"/>
      <c r="USA48" s="2"/>
      <c r="USB48" s="2"/>
      <c r="USC48" s="2"/>
      <c r="USD48" s="2"/>
      <c r="USE48" s="2"/>
      <c r="USF48" s="2"/>
      <c r="USG48" s="2"/>
      <c r="USH48" s="2"/>
      <c r="USI48" s="2"/>
      <c r="USJ48" s="2"/>
      <c r="USK48" s="2"/>
      <c r="USL48" s="2"/>
      <c r="USM48" s="2"/>
      <c r="USN48" s="2"/>
      <c r="USO48" s="2"/>
      <c r="USP48" s="2"/>
      <c r="USQ48" s="2"/>
      <c r="USR48" s="2"/>
      <c r="USS48" s="2"/>
      <c r="UST48" s="2"/>
      <c r="USU48" s="2"/>
      <c r="USV48" s="2"/>
      <c r="USW48" s="2"/>
      <c r="USX48" s="2"/>
      <c r="USY48" s="2"/>
      <c r="USZ48" s="2"/>
      <c r="UTA48" s="2"/>
      <c r="UTB48" s="2"/>
      <c r="UTC48" s="2"/>
      <c r="UTD48" s="2"/>
      <c r="UTE48" s="2"/>
      <c r="UTF48" s="2"/>
      <c r="UTG48" s="2"/>
      <c r="UTH48" s="2"/>
      <c r="UTI48" s="2"/>
      <c r="UTJ48" s="2"/>
      <c r="UTK48" s="2"/>
      <c r="UTL48" s="2"/>
      <c r="UTM48" s="2"/>
      <c r="UTN48" s="2"/>
      <c r="UTO48" s="2"/>
      <c r="UTP48" s="2"/>
      <c r="UTQ48" s="2"/>
      <c r="UTR48" s="2"/>
      <c r="UTS48" s="2"/>
      <c r="UTT48" s="2"/>
      <c r="UTU48" s="2"/>
      <c r="UTV48" s="2"/>
      <c r="UTW48" s="2"/>
      <c r="UTX48" s="2"/>
      <c r="UTY48" s="2"/>
      <c r="UTZ48" s="2"/>
      <c r="UUA48" s="2"/>
      <c r="UUB48" s="2"/>
      <c r="UUC48" s="2"/>
      <c r="UUD48" s="2"/>
      <c r="UUE48" s="2"/>
      <c r="UUF48" s="2"/>
      <c r="UUG48" s="2"/>
      <c r="UUH48" s="2"/>
      <c r="UUI48" s="2"/>
      <c r="UUJ48" s="2"/>
      <c r="UUK48" s="2"/>
      <c r="UUL48" s="2"/>
      <c r="UUM48" s="2"/>
      <c r="UUN48" s="2"/>
      <c r="UUO48" s="2"/>
      <c r="UUP48" s="2"/>
      <c r="UUQ48" s="2"/>
      <c r="UUR48" s="2"/>
      <c r="UUS48" s="2"/>
      <c r="UUT48" s="2"/>
      <c r="UUU48" s="2"/>
      <c r="UUV48" s="2"/>
      <c r="UUW48" s="2"/>
      <c r="UUX48" s="2"/>
      <c r="UUY48" s="2"/>
      <c r="UUZ48" s="2"/>
      <c r="UVA48" s="2"/>
      <c r="UVB48" s="2"/>
      <c r="UVC48" s="2"/>
      <c r="UVD48" s="2"/>
      <c r="UVE48" s="2"/>
      <c r="UVF48" s="2"/>
      <c r="UVG48" s="2"/>
      <c r="UVH48" s="2"/>
      <c r="UVI48" s="2"/>
      <c r="UVJ48" s="2"/>
      <c r="UVK48" s="2"/>
      <c r="UVL48" s="2"/>
      <c r="UVM48" s="2"/>
      <c r="UVN48" s="2"/>
      <c r="UVO48" s="2"/>
      <c r="UVP48" s="2"/>
      <c r="UVQ48" s="2"/>
      <c r="UVR48" s="2"/>
      <c r="UVS48" s="2"/>
      <c r="UVT48" s="2"/>
      <c r="UVU48" s="2"/>
      <c r="UVV48" s="2"/>
      <c r="UVW48" s="2"/>
      <c r="UVX48" s="2"/>
      <c r="UVY48" s="2"/>
      <c r="UVZ48" s="2"/>
      <c r="UWA48" s="2"/>
      <c r="UWB48" s="2"/>
      <c r="UWC48" s="2"/>
      <c r="UWD48" s="2"/>
      <c r="UWE48" s="2"/>
      <c r="UWF48" s="2"/>
      <c r="UWG48" s="2"/>
      <c r="UWH48" s="2"/>
      <c r="UWI48" s="2"/>
      <c r="UWJ48" s="2"/>
      <c r="UWK48" s="2"/>
      <c r="UWL48" s="2"/>
      <c r="UWM48" s="2"/>
      <c r="UWN48" s="2"/>
      <c r="UWO48" s="2"/>
      <c r="UWP48" s="2"/>
      <c r="UWQ48" s="2"/>
      <c r="UWR48" s="2"/>
      <c r="UWS48" s="2"/>
      <c r="UWT48" s="2"/>
      <c r="UWU48" s="2"/>
      <c r="UWV48" s="2"/>
      <c r="UWW48" s="2"/>
      <c r="UWX48" s="2"/>
      <c r="UWY48" s="2"/>
      <c r="UWZ48" s="2"/>
      <c r="UXA48" s="2"/>
      <c r="UXB48" s="2"/>
      <c r="UXC48" s="2"/>
      <c r="UXD48" s="2"/>
      <c r="UXE48" s="2"/>
      <c r="UXF48" s="2"/>
      <c r="UXG48" s="2"/>
      <c r="UXH48" s="2"/>
      <c r="UXI48" s="2"/>
      <c r="UXJ48" s="2"/>
      <c r="UXK48" s="2"/>
      <c r="UXL48" s="2"/>
      <c r="UXM48" s="2"/>
      <c r="UXN48" s="2"/>
      <c r="UXO48" s="2"/>
      <c r="UXP48" s="2"/>
      <c r="UXQ48" s="2"/>
      <c r="UXR48" s="2"/>
      <c r="UXS48" s="2"/>
      <c r="UXT48" s="2"/>
      <c r="UXU48" s="2"/>
      <c r="UXV48" s="2"/>
      <c r="UXW48" s="2"/>
      <c r="UXX48" s="2"/>
      <c r="UXY48" s="2"/>
      <c r="UXZ48" s="2"/>
      <c r="UYA48" s="2"/>
      <c r="UYB48" s="2"/>
      <c r="UYC48" s="2"/>
      <c r="UYD48" s="2"/>
      <c r="UYE48" s="2"/>
      <c r="UYF48" s="2"/>
      <c r="UYG48" s="2"/>
      <c r="UYH48" s="2"/>
      <c r="UYI48" s="2"/>
      <c r="UYJ48" s="2"/>
      <c r="UYK48" s="2"/>
      <c r="UYL48" s="2"/>
      <c r="UYM48" s="2"/>
      <c r="UYN48" s="2"/>
      <c r="UYO48" s="2"/>
      <c r="UYP48" s="2"/>
      <c r="UYQ48" s="2"/>
      <c r="UYR48" s="2"/>
      <c r="UYS48" s="2"/>
      <c r="UYT48" s="2"/>
      <c r="UYU48" s="2"/>
      <c r="UYV48" s="2"/>
      <c r="UYW48" s="2"/>
      <c r="UYX48" s="2"/>
      <c r="UYY48" s="2"/>
      <c r="UYZ48" s="2"/>
      <c r="UZA48" s="2"/>
      <c r="UZB48" s="2"/>
      <c r="UZC48" s="2"/>
      <c r="UZD48" s="2"/>
      <c r="UZE48" s="2"/>
      <c r="UZF48" s="2"/>
      <c r="UZG48" s="2"/>
      <c r="UZH48" s="2"/>
      <c r="UZI48" s="2"/>
      <c r="UZJ48" s="2"/>
      <c r="UZK48" s="2"/>
      <c r="UZL48" s="2"/>
      <c r="UZM48" s="2"/>
      <c r="UZN48" s="2"/>
      <c r="UZO48" s="2"/>
      <c r="UZP48" s="2"/>
      <c r="UZQ48" s="2"/>
      <c r="UZR48" s="2"/>
      <c r="UZS48" s="2"/>
      <c r="UZT48" s="2"/>
      <c r="UZU48" s="2"/>
      <c r="UZV48" s="2"/>
      <c r="UZW48" s="2"/>
      <c r="UZX48" s="2"/>
      <c r="UZY48" s="2"/>
      <c r="UZZ48" s="2"/>
      <c r="VAA48" s="2"/>
      <c r="VAB48" s="2"/>
      <c r="VAC48" s="2"/>
      <c r="VAD48" s="2"/>
      <c r="VAE48" s="2"/>
      <c r="VAF48" s="2"/>
      <c r="VAG48" s="2"/>
      <c r="VAH48" s="2"/>
      <c r="VAI48" s="2"/>
      <c r="VAJ48" s="2"/>
      <c r="VAK48" s="2"/>
      <c r="VAL48" s="2"/>
      <c r="VAM48" s="2"/>
      <c r="VAN48" s="2"/>
      <c r="VAO48" s="2"/>
      <c r="VAP48" s="2"/>
      <c r="VAQ48" s="2"/>
      <c r="VAR48" s="2"/>
      <c r="VAS48" s="2"/>
      <c r="VAT48" s="2"/>
      <c r="VAU48" s="2"/>
      <c r="VAV48" s="2"/>
      <c r="VAW48" s="2"/>
      <c r="VAX48" s="2"/>
      <c r="VAY48" s="2"/>
      <c r="VAZ48" s="2"/>
      <c r="VBA48" s="2"/>
      <c r="VBB48" s="2"/>
      <c r="VBC48" s="2"/>
      <c r="VBD48" s="2"/>
      <c r="VBE48" s="2"/>
      <c r="VBF48" s="2"/>
      <c r="VBG48" s="2"/>
      <c r="VBH48" s="2"/>
      <c r="VBI48" s="2"/>
      <c r="VBJ48" s="2"/>
      <c r="VBK48" s="2"/>
      <c r="VBL48" s="2"/>
      <c r="VBM48" s="2"/>
      <c r="VBN48" s="2"/>
      <c r="VBO48" s="2"/>
      <c r="VBP48" s="2"/>
      <c r="VBQ48" s="2"/>
      <c r="VBR48" s="2"/>
      <c r="VBS48" s="2"/>
      <c r="VBT48" s="2"/>
      <c r="VBU48" s="2"/>
      <c r="VBV48" s="2"/>
      <c r="VBW48" s="2"/>
      <c r="VBX48" s="2"/>
      <c r="VBY48" s="2"/>
      <c r="VBZ48" s="2"/>
      <c r="VCA48" s="2"/>
      <c r="VCB48" s="2"/>
      <c r="VCC48" s="2"/>
      <c r="VCD48" s="2"/>
      <c r="VCE48" s="2"/>
      <c r="VCF48" s="2"/>
      <c r="VCG48" s="2"/>
      <c r="VCH48" s="2"/>
      <c r="VCI48" s="2"/>
      <c r="VCJ48" s="2"/>
      <c r="VCK48" s="2"/>
      <c r="VCL48" s="2"/>
      <c r="VCM48" s="2"/>
      <c r="VCN48" s="2"/>
      <c r="VCO48" s="2"/>
      <c r="VCP48" s="2"/>
      <c r="VCQ48" s="2"/>
      <c r="VCR48" s="2"/>
      <c r="VCS48" s="2"/>
      <c r="VCT48" s="2"/>
      <c r="VCU48" s="2"/>
      <c r="VCV48" s="2"/>
      <c r="VCW48" s="2"/>
      <c r="VCX48" s="2"/>
      <c r="VCY48" s="2"/>
      <c r="VCZ48" s="2"/>
      <c r="VDA48" s="2"/>
      <c r="VDB48" s="2"/>
      <c r="VDC48" s="2"/>
      <c r="VDD48" s="2"/>
      <c r="VDE48" s="2"/>
      <c r="VDF48" s="2"/>
      <c r="VDG48" s="2"/>
      <c r="VDH48" s="2"/>
      <c r="VDI48" s="2"/>
      <c r="VDJ48" s="2"/>
      <c r="VDK48" s="2"/>
      <c r="VDL48" s="2"/>
      <c r="VDM48" s="2"/>
      <c r="VDN48" s="2"/>
      <c r="VDO48" s="2"/>
      <c r="VDP48" s="2"/>
      <c r="VDQ48" s="2"/>
      <c r="VDR48" s="2"/>
      <c r="VDS48" s="2"/>
      <c r="VDT48" s="2"/>
      <c r="VDU48" s="2"/>
      <c r="VDV48" s="2"/>
      <c r="VDW48" s="2"/>
      <c r="VDX48" s="2"/>
      <c r="VDY48" s="2"/>
      <c r="VDZ48" s="2"/>
      <c r="VEA48" s="2"/>
      <c r="VEB48" s="2"/>
      <c r="VEC48" s="2"/>
      <c r="VED48" s="2"/>
      <c r="VEE48" s="2"/>
      <c r="VEF48" s="2"/>
      <c r="VEG48" s="2"/>
      <c r="VEH48" s="2"/>
      <c r="VEI48" s="2"/>
      <c r="VEJ48" s="2"/>
      <c r="VEK48" s="2"/>
      <c r="VEL48" s="2"/>
      <c r="VEM48" s="2"/>
      <c r="VEN48" s="2"/>
      <c r="VEO48" s="2"/>
      <c r="VEP48" s="2"/>
      <c r="VEQ48" s="2"/>
      <c r="VER48" s="2"/>
      <c r="VES48" s="2"/>
      <c r="VET48" s="2"/>
      <c r="VEU48" s="2"/>
      <c r="VEV48" s="2"/>
      <c r="VEW48" s="2"/>
      <c r="VEX48" s="2"/>
      <c r="VEY48" s="2"/>
      <c r="VEZ48" s="2"/>
      <c r="VFA48" s="2"/>
      <c r="VFB48" s="2"/>
      <c r="VFC48" s="2"/>
      <c r="VFD48" s="2"/>
      <c r="VFE48" s="2"/>
      <c r="VFF48" s="2"/>
      <c r="VFG48" s="2"/>
      <c r="VFH48" s="2"/>
      <c r="VFI48" s="2"/>
      <c r="VFJ48" s="2"/>
      <c r="VFK48" s="2"/>
      <c r="VFL48" s="2"/>
      <c r="VFM48" s="2"/>
      <c r="VFN48" s="2"/>
      <c r="VFO48" s="2"/>
      <c r="VFP48" s="2"/>
      <c r="VFQ48" s="2"/>
      <c r="VFR48" s="2"/>
      <c r="VFS48" s="2"/>
      <c r="VFT48" s="2"/>
      <c r="VFU48" s="2"/>
      <c r="VFV48" s="2"/>
      <c r="VFW48" s="2"/>
      <c r="VFX48" s="2"/>
      <c r="VFY48" s="2"/>
      <c r="VFZ48" s="2"/>
      <c r="VGA48" s="2"/>
      <c r="VGB48" s="2"/>
      <c r="VGC48" s="2"/>
      <c r="VGD48" s="2"/>
      <c r="VGE48" s="2"/>
      <c r="VGF48" s="2"/>
      <c r="VGG48" s="2"/>
      <c r="VGH48" s="2"/>
      <c r="VGI48" s="2"/>
      <c r="VGJ48" s="2"/>
      <c r="VGK48" s="2"/>
      <c r="VGL48" s="2"/>
      <c r="VGM48" s="2"/>
      <c r="VGN48" s="2"/>
      <c r="VGO48" s="2"/>
      <c r="VGP48" s="2"/>
      <c r="VGQ48" s="2"/>
      <c r="VGR48" s="2"/>
      <c r="VGS48" s="2"/>
      <c r="VGT48" s="2"/>
      <c r="VGU48" s="2"/>
      <c r="VGV48" s="2"/>
      <c r="VGW48" s="2"/>
      <c r="VGX48" s="2"/>
      <c r="VGY48" s="2"/>
      <c r="VGZ48" s="2"/>
      <c r="VHA48" s="2"/>
      <c r="VHB48" s="2"/>
      <c r="VHC48" s="2"/>
      <c r="VHD48" s="2"/>
      <c r="VHE48" s="2"/>
      <c r="VHF48" s="2"/>
      <c r="VHG48" s="2"/>
      <c r="VHH48" s="2"/>
      <c r="VHI48" s="2"/>
      <c r="VHJ48" s="2"/>
      <c r="VHK48" s="2"/>
      <c r="VHL48" s="2"/>
      <c r="VHM48" s="2"/>
      <c r="VHN48" s="2"/>
      <c r="VHO48" s="2"/>
      <c r="VHP48" s="2"/>
      <c r="VHQ48" s="2"/>
      <c r="VHR48" s="2"/>
      <c r="VHS48" s="2"/>
      <c r="VHT48" s="2"/>
      <c r="VHU48" s="2"/>
      <c r="VHV48" s="2"/>
      <c r="VHW48" s="2"/>
      <c r="VHX48" s="2"/>
      <c r="VHY48" s="2"/>
      <c r="VHZ48" s="2"/>
      <c r="VIA48" s="2"/>
      <c r="VIB48" s="2"/>
      <c r="VIC48" s="2"/>
      <c r="VID48" s="2"/>
      <c r="VIE48" s="2"/>
      <c r="VIF48" s="2"/>
      <c r="VIG48" s="2"/>
      <c r="VIH48" s="2"/>
      <c r="VII48" s="2"/>
      <c r="VIJ48" s="2"/>
      <c r="VIK48" s="2"/>
      <c r="VIL48" s="2"/>
      <c r="VIM48" s="2"/>
      <c r="VIN48" s="2"/>
      <c r="VIO48" s="2"/>
      <c r="VIP48" s="2"/>
      <c r="VIQ48" s="2"/>
      <c r="VIR48" s="2"/>
      <c r="VIS48" s="2"/>
      <c r="VIT48" s="2"/>
      <c r="VIU48" s="2"/>
      <c r="VIV48" s="2"/>
      <c r="VIW48" s="2"/>
      <c r="VIX48" s="2"/>
      <c r="VIY48" s="2"/>
      <c r="VIZ48" s="2"/>
      <c r="VJA48" s="2"/>
      <c r="VJB48" s="2"/>
      <c r="VJC48" s="2"/>
      <c r="VJD48" s="2"/>
      <c r="VJE48" s="2"/>
      <c r="VJF48" s="2"/>
      <c r="VJG48" s="2"/>
      <c r="VJH48" s="2"/>
      <c r="VJI48" s="2"/>
      <c r="VJJ48" s="2"/>
      <c r="VJK48" s="2"/>
      <c r="VJL48" s="2"/>
      <c r="VJM48" s="2"/>
      <c r="VJN48" s="2"/>
      <c r="VJO48" s="2"/>
      <c r="VJP48" s="2"/>
      <c r="VJQ48" s="2"/>
      <c r="VJR48" s="2"/>
      <c r="VJS48" s="2"/>
      <c r="VJT48" s="2"/>
      <c r="VJU48" s="2"/>
      <c r="VJV48" s="2"/>
      <c r="VJW48" s="2"/>
      <c r="VJX48" s="2"/>
      <c r="VJY48" s="2"/>
      <c r="VJZ48" s="2"/>
      <c r="VKA48" s="2"/>
      <c r="VKB48" s="2"/>
      <c r="VKC48" s="2"/>
      <c r="VKD48" s="2"/>
      <c r="VKE48" s="2"/>
      <c r="VKF48" s="2"/>
      <c r="VKG48" s="2"/>
      <c r="VKH48" s="2"/>
      <c r="VKI48" s="2"/>
      <c r="VKJ48" s="2"/>
      <c r="VKK48" s="2"/>
      <c r="VKL48" s="2"/>
      <c r="VKM48" s="2"/>
      <c r="VKN48" s="2"/>
      <c r="VKO48" s="2"/>
      <c r="VKP48" s="2"/>
      <c r="VKQ48" s="2"/>
      <c r="VKR48" s="2"/>
      <c r="VKS48" s="2"/>
      <c r="VKT48" s="2"/>
      <c r="VKU48" s="2"/>
      <c r="VKV48" s="2"/>
      <c r="VKW48" s="2"/>
      <c r="VKX48" s="2"/>
      <c r="VKY48" s="2"/>
      <c r="VKZ48" s="2"/>
      <c r="VLA48" s="2"/>
      <c r="VLB48" s="2"/>
      <c r="VLC48" s="2"/>
      <c r="VLD48" s="2"/>
      <c r="VLE48" s="2"/>
      <c r="VLF48" s="2"/>
      <c r="VLG48" s="2"/>
      <c r="VLH48" s="2"/>
      <c r="VLI48" s="2"/>
      <c r="VLJ48" s="2"/>
      <c r="VLK48" s="2"/>
      <c r="VLL48" s="2"/>
      <c r="VLM48" s="2"/>
      <c r="VLN48" s="2"/>
      <c r="VLO48" s="2"/>
      <c r="VLP48" s="2"/>
      <c r="VLQ48" s="2"/>
      <c r="VLR48" s="2"/>
      <c r="VLS48" s="2"/>
      <c r="VLT48" s="2"/>
      <c r="VLU48" s="2"/>
      <c r="VLV48" s="2"/>
      <c r="VLW48" s="2"/>
      <c r="VLX48" s="2"/>
      <c r="VLY48" s="2"/>
      <c r="VLZ48" s="2"/>
      <c r="VMA48" s="2"/>
      <c r="VMB48" s="2"/>
      <c r="VMC48" s="2"/>
      <c r="VMD48" s="2"/>
      <c r="VME48" s="2"/>
      <c r="VMF48" s="2"/>
      <c r="VMG48" s="2"/>
      <c r="VMH48" s="2"/>
      <c r="VMI48" s="2"/>
      <c r="VMJ48" s="2"/>
      <c r="VMK48" s="2"/>
      <c r="VML48" s="2"/>
      <c r="VMM48" s="2"/>
      <c r="VMN48" s="2"/>
      <c r="VMO48" s="2"/>
      <c r="VMP48" s="2"/>
      <c r="VMQ48" s="2"/>
      <c r="VMR48" s="2"/>
      <c r="VMS48" s="2"/>
      <c r="VMT48" s="2"/>
      <c r="VMU48" s="2"/>
      <c r="VMV48" s="2"/>
      <c r="VMW48" s="2"/>
      <c r="VMX48" s="2"/>
      <c r="VMY48" s="2"/>
      <c r="VMZ48" s="2"/>
      <c r="VNA48" s="2"/>
      <c r="VNB48" s="2"/>
      <c r="VNC48" s="2"/>
      <c r="VND48" s="2"/>
      <c r="VNE48" s="2"/>
      <c r="VNF48" s="2"/>
      <c r="VNG48" s="2"/>
      <c r="VNH48" s="2"/>
      <c r="VNI48" s="2"/>
      <c r="VNJ48" s="2"/>
      <c r="VNK48" s="2"/>
      <c r="VNL48" s="2"/>
      <c r="VNM48" s="2"/>
      <c r="VNN48" s="2"/>
      <c r="VNO48" s="2"/>
      <c r="VNP48" s="2"/>
      <c r="VNQ48" s="2"/>
      <c r="VNR48" s="2"/>
      <c r="VNS48" s="2"/>
      <c r="VNT48" s="2"/>
      <c r="VNU48" s="2"/>
      <c r="VNV48" s="2"/>
      <c r="VNW48" s="2"/>
      <c r="VNX48" s="2"/>
      <c r="VNY48" s="2"/>
      <c r="VNZ48" s="2"/>
      <c r="VOA48" s="2"/>
      <c r="VOB48" s="2"/>
      <c r="VOC48" s="2"/>
      <c r="VOD48" s="2"/>
      <c r="VOE48" s="2"/>
      <c r="VOF48" s="2"/>
      <c r="VOG48" s="2"/>
      <c r="VOH48" s="2"/>
      <c r="VOI48" s="2"/>
      <c r="VOJ48" s="2"/>
      <c r="VOK48" s="2"/>
      <c r="VOL48" s="2"/>
      <c r="VOM48" s="2"/>
      <c r="VON48" s="2"/>
      <c r="VOO48" s="2"/>
      <c r="VOP48" s="2"/>
      <c r="VOQ48" s="2"/>
      <c r="VOR48" s="2"/>
      <c r="VOS48" s="2"/>
      <c r="VOT48" s="2"/>
      <c r="VOU48" s="2"/>
      <c r="VOV48" s="2"/>
      <c r="VOW48" s="2"/>
      <c r="VOX48" s="2"/>
      <c r="VOY48" s="2"/>
      <c r="VOZ48" s="2"/>
      <c r="VPA48" s="2"/>
      <c r="VPB48" s="2"/>
      <c r="VPC48" s="2"/>
      <c r="VPD48" s="2"/>
      <c r="VPE48" s="2"/>
      <c r="VPF48" s="2"/>
      <c r="VPG48" s="2"/>
      <c r="VPH48" s="2"/>
      <c r="VPI48" s="2"/>
      <c r="VPJ48" s="2"/>
      <c r="VPK48" s="2"/>
      <c r="VPL48" s="2"/>
      <c r="VPM48" s="2"/>
      <c r="VPN48" s="2"/>
      <c r="VPO48" s="2"/>
      <c r="VPP48" s="2"/>
      <c r="VPQ48" s="2"/>
      <c r="VPR48" s="2"/>
      <c r="VPS48" s="2"/>
      <c r="VPT48" s="2"/>
      <c r="VPU48" s="2"/>
      <c r="VPV48" s="2"/>
      <c r="VPW48" s="2"/>
      <c r="VPX48" s="2"/>
      <c r="VPY48" s="2"/>
      <c r="VPZ48" s="2"/>
      <c r="VQA48" s="2"/>
      <c r="VQB48" s="2"/>
      <c r="VQC48" s="2"/>
      <c r="VQD48" s="2"/>
      <c r="VQE48" s="2"/>
      <c r="VQF48" s="2"/>
      <c r="VQG48" s="2"/>
      <c r="VQH48" s="2"/>
      <c r="VQI48" s="2"/>
      <c r="VQJ48" s="2"/>
      <c r="VQK48" s="2"/>
      <c r="VQL48" s="2"/>
      <c r="VQM48" s="2"/>
      <c r="VQN48" s="2"/>
      <c r="VQO48" s="2"/>
      <c r="VQP48" s="2"/>
      <c r="VQQ48" s="2"/>
      <c r="VQR48" s="2"/>
      <c r="VQS48" s="2"/>
      <c r="VQT48" s="2"/>
      <c r="VQU48" s="2"/>
      <c r="VQV48" s="2"/>
      <c r="VQW48" s="2"/>
      <c r="VQX48" s="2"/>
      <c r="VQY48" s="2"/>
      <c r="VQZ48" s="2"/>
      <c r="VRA48" s="2"/>
      <c r="VRB48" s="2"/>
      <c r="VRC48" s="2"/>
      <c r="VRD48" s="2"/>
      <c r="VRE48" s="2"/>
      <c r="VRF48" s="2"/>
      <c r="VRG48" s="2"/>
      <c r="VRH48" s="2"/>
      <c r="VRI48" s="2"/>
      <c r="VRJ48" s="2"/>
      <c r="VRK48" s="2"/>
      <c r="VRL48" s="2"/>
      <c r="VRM48" s="2"/>
      <c r="VRN48" s="2"/>
      <c r="VRO48" s="2"/>
      <c r="VRP48" s="2"/>
      <c r="VRQ48" s="2"/>
      <c r="VRR48" s="2"/>
      <c r="VRS48" s="2"/>
      <c r="VRT48" s="2"/>
      <c r="VRU48" s="2"/>
      <c r="VRV48" s="2"/>
      <c r="VRW48" s="2"/>
      <c r="VRX48" s="2"/>
      <c r="VRY48" s="2"/>
      <c r="VRZ48" s="2"/>
      <c r="VSA48" s="2"/>
      <c r="VSB48" s="2"/>
      <c r="VSC48" s="2"/>
      <c r="VSD48" s="2"/>
      <c r="VSE48" s="2"/>
      <c r="VSF48" s="2"/>
      <c r="VSG48" s="2"/>
      <c r="VSH48" s="2"/>
      <c r="VSI48" s="2"/>
      <c r="VSJ48" s="2"/>
      <c r="VSK48" s="2"/>
      <c r="VSL48" s="2"/>
      <c r="VSM48" s="2"/>
      <c r="VSN48" s="2"/>
      <c r="VSO48" s="2"/>
      <c r="VSP48" s="2"/>
      <c r="VSQ48" s="2"/>
      <c r="VSR48" s="2"/>
      <c r="VSS48" s="2"/>
      <c r="VST48" s="2"/>
      <c r="VSU48" s="2"/>
      <c r="VSV48" s="2"/>
      <c r="VSW48" s="2"/>
      <c r="VSX48" s="2"/>
      <c r="VSY48" s="2"/>
      <c r="VSZ48" s="2"/>
      <c r="VTA48" s="2"/>
      <c r="VTB48" s="2"/>
      <c r="VTC48" s="2"/>
      <c r="VTD48" s="2"/>
      <c r="VTE48" s="2"/>
      <c r="VTF48" s="2"/>
      <c r="VTG48" s="2"/>
      <c r="VTH48" s="2"/>
      <c r="VTI48" s="2"/>
      <c r="VTJ48" s="2"/>
      <c r="VTK48" s="2"/>
      <c r="VTL48" s="2"/>
      <c r="VTM48" s="2"/>
      <c r="VTN48" s="2"/>
      <c r="VTO48" s="2"/>
      <c r="VTP48" s="2"/>
      <c r="VTQ48" s="2"/>
      <c r="VTR48" s="2"/>
      <c r="VTS48" s="2"/>
      <c r="VTT48" s="2"/>
      <c r="VTU48" s="2"/>
      <c r="VTV48" s="2"/>
      <c r="VTW48" s="2"/>
      <c r="VTX48" s="2"/>
      <c r="VTY48" s="2"/>
      <c r="VTZ48" s="2"/>
      <c r="VUA48" s="2"/>
      <c r="VUB48" s="2"/>
      <c r="VUC48" s="2"/>
      <c r="VUD48" s="2"/>
      <c r="VUE48" s="2"/>
      <c r="VUF48" s="2"/>
      <c r="VUG48" s="2"/>
      <c r="VUH48" s="2"/>
      <c r="VUI48" s="2"/>
      <c r="VUJ48" s="2"/>
      <c r="VUK48" s="2"/>
      <c r="VUL48" s="2"/>
      <c r="VUM48" s="2"/>
      <c r="VUN48" s="2"/>
      <c r="VUO48" s="2"/>
      <c r="VUP48" s="2"/>
      <c r="VUQ48" s="2"/>
      <c r="VUR48" s="2"/>
      <c r="VUS48" s="2"/>
      <c r="VUT48" s="2"/>
      <c r="VUU48" s="2"/>
      <c r="VUV48" s="2"/>
      <c r="VUW48" s="2"/>
      <c r="VUX48" s="2"/>
      <c r="VUY48" s="2"/>
      <c r="VUZ48" s="2"/>
      <c r="VVA48" s="2"/>
      <c r="VVB48" s="2"/>
      <c r="VVC48" s="2"/>
      <c r="VVD48" s="2"/>
      <c r="VVE48" s="2"/>
      <c r="VVF48" s="2"/>
      <c r="VVG48" s="2"/>
      <c r="VVH48" s="2"/>
      <c r="VVI48" s="2"/>
      <c r="VVJ48" s="2"/>
      <c r="VVK48" s="2"/>
      <c r="VVL48" s="2"/>
      <c r="VVM48" s="2"/>
      <c r="VVN48" s="2"/>
      <c r="VVO48" s="2"/>
      <c r="VVP48" s="2"/>
      <c r="VVQ48" s="2"/>
      <c r="VVR48" s="2"/>
      <c r="VVS48" s="2"/>
      <c r="VVT48" s="2"/>
      <c r="VVU48" s="2"/>
      <c r="VVV48" s="2"/>
      <c r="VVW48" s="2"/>
      <c r="VVX48" s="2"/>
      <c r="VVY48" s="2"/>
      <c r="VVZ48" s="2"/>
      <c r="VWA48" s="2"/>
      <c r="VWB48" s="2"/>
      <c r="VWC48" s="2"/>
      <c r="VWD48" s="2"/>
      <c r="VWE48" s="2"/>
      <c r="VWF48" s="2"/>
      <c r="VWG48" s="2"/>
      <c r="VWH48" s="2"/>
      <c r="VWI48" s="2"/>
      <c r="VWJ48" s="2"/>
      <c r="VWK48" s="2"/>
      <c r="VWL48" s="2"/>
      <c r="VWM48" s="2"/>
      <c r="VWN48" s="2"/>
      <c r="VWO48" s="2"/>
      <c r="VWP48" s="2"/>
      <c r="VWQ48" s="2"/>
      <c r="VWR48" s="2"/>
      <c r="VWS48" s="2"/>
      <c r="VWT48" s="2"/>
      <c r="VWU48" s="2"/>
      <c r="VWV48" s="2"/>
      <c r="VWW48" s="2"/>
      <c r="VWX48" s="2"/>
      <c r="VWY48" s="2"/>
      <c r="VWZ48" s="2"/>
      <c r="VXA48" s="2"/>
      <c r="VXB48" s="2"/>
      <c r="VXC48" s="2"/>
      <c r="VXD48" s="2"/>
      <c r="VXE48" s="2"/>
      <c r="VXF48" s="2"/>
      <c r="VXG48" s="2"/>
      <c r="VXH48" s="2"/>
      <c r="VXI48" s="2"/>
      <c r="VXJ48" s="2"/>
      <c r="VXK48" s="2"/>
      <c r="VXL48" s="2"/>
      <c r="VXM48" s="2"/>
      <c r="VXN48" s="2"/>
      <c r="VXO48" s="2"/>
      <c r="VXP48" s="2"/>
      <c r="VXQ48" s="2"/>
      <c r="VXR48" s="2"/>
      <c r="VXS48" s="2"/>
      <c r="VXT48" s="2"/>
      <c r="VXU48" s="2"/>
      <c r="VXV48" s="2"/>
      <c r="VXW48" s="2"/>
      <c r="VXX48" s="2"/>
      <c r="VXY48" s="2"/>
      <c r="VXZ48" s="2"/>
      <c r="VYA48" s="2"/>
      <c r="VYB48" s="2"/>
      <c r="VYC48" s="2"/>
      <c r="VYD48" s="2"/>
      <c r="VYE48" s="2"/>
      <c r="VYF48" s="2"/>
      <c r="VYG48" s="2"/>
      <c r="VYH48" s="2"/>
      <c r="VYI48" s="2"/>
      <c r="VYJ48" s="2"/>
      <c r="VYK48" s="2"/>
      <c r="VYL48" s="2"/>
      <c r="VYM48" s="2"/>
      <c r="VYN48" s="2"/>
      <c r="VYO48" s="2"/>
      <c r="VYP48" s="2"/>
      <c r="VYQ48" s="2"/>
      <c r="VYR48" s="2"/>
      <c r="VYS48" s="2"/>
      <c r="VYT48" s="2"/>
      <c r="VYU48" s="2"/>
      <c r="VYV48" s="2"/>
      <c r="VYW48" s="2"/>
      <c r="VYX48" s="2"/>
      <c r="VYY48" s="2"/>
      <c r="VYZ48" s="2"/>
      <c r="VZA48" s="2"/>
      <c r="VZB48" s="2"/>
      <c r="VZC48" s="2"/>
      <c r="VZD48" s="2"/>
      <c r="VZE48" s="2"/>
      <c r="VZF48" s="2"/>
      <c r="VZG48" s="2"/>
      <c r="VZH48" s="2"/>
      <c r="VZI48" s="2"/>
      <c r="VZJ48" s="2"/>
      <c r="VZK48" s="2"/>
      <c r="VZL48" s="2"/>
      <c r="VZM48" s="2"/>
      <c r="VZN48" s="2"/>
      <c r="VZO48" s="2"/>
      <c r="VZP48" s="2"/>
      <c r="VZQ48" s="2"/>
      <c r="VZR48" s="2"/>
      <c r="VZS48" s="2"/>
      <c r="VZT48" s="2"/>
      <c r="VZU48" s="2"/>
      <c r="VZV48" s="2"/>
      <c r="VZW48" s="2"/>
      <c r="VZX48" s="2"/>
      <c r="VZY48" s="2"/>
      <c r="VZZ48" s="2"/>
      <c r="WAA48" s="2"/>
      <c r="WAB48" s="2"/>
      <c r="WAC48" s="2"/>
      <c r="WAD48" s="2"/>
      <c r="WAE48" s="2"/>
      <c r="WAF48" s="2"/>
      <c r="WAG48" s="2"/>
      <c r="WAH48" s="2"/>
      <c r="WAI48" s="2"/>
      <c r="WAJ48" s="2"/>
      <c r="WAK48" s="2"/>
      <c r="WAL48" s="2"/>
      <c r="WAM48" s="2"/>
      <c r="WAN48" s="2"/>
      <c r="WAO48" s="2"/>
      <c r="WAP48" s="2"/>
      <c r="WAQ48" s="2"/>
      <c r="WAR48" s="2"/>
      <c r="WAS48" s="2"/>
      <c r="WAT48" s="2"/>
      <c r="WAU48" s="2"/>
      <c r="WAV48" s="2"/>
      <c r="WAW48" s="2"/>
      <c r="WAX48" s="2"/>
      <c r="WAY48" s="2"/>
      <c r="WAZ48" s="2"/>
      <c r="WBA48" s="2"/>
      <c r="WBB48" s="2"/>
      <c r="WBC48" s="2"/>
      <c r="WBD48" s="2"/>
      <c r="WBE48" s="2"/>
      <c r="WBF48" s="2"/>
      <c r="WBG48" s="2"/>
      <c r="WBH48" s="2"/>
      <c r="WBI48" s="2"/>
      <c r="WBJ48" s="2"/>
      <c r="WBK48" s="2"/>
      <c r="WBL48" s="2"/>
      <c r="WBM48" s="2"/>
      <c r="WBN48" s="2"/>
      <c r="WBO48" s="2"/>
      <c r="WBP48" s="2"/>
      <c r="WBQ48" s="2"/>
      <c r="WBR48" s="2"/>
      <c r="WBS48" s="2"/>
      <c r="WBT48" s="2"/>
      <c r="WBU48" s="2"/>
      <c r="WBV48" s="2"/>
      <c r="WBW48" s="2"/>
      <c r="WBX48" s="2"/>
      <c r="WBY48" s="2"/>
      <c r="WBZ48" s="2"/>
      <c r="WCA48" s="2"/>
      <c r="WCB48" s="2"/>
      <c r="WCC48" s="2"/>
      <c r="WCD48" s="2"/>
      <c r="WCE48" s="2"/>
      <c r="WCF48" s="2"/>
      <c r="WCG48" s="2"/>
      <c r="WCH48" s="2"/>
      <c r="WCI48" s="2"/>
      <c r="WCJ48" s="2"/>
      <c r="WCK48" s="2"/>
      <c r="WCL48" s="2"/>
      <c r="WCM48" s="2"/>
      <c r="WCN48" s="2"/>
      <c r="WCO48" s="2"/>
      <c r="WCP48" s="2"/>
      <c r="WCQ48" s="2"/>
      <c r="WCR48" s="2"/>
      <c r="WCS48" s="2"/>
      <c r="WCT48" s="2"/>
      <c r="WCU48" s="2"/>
      <c r="WCV48" s="2"/>
      <c r="WCW48" s="2"/>
      <c r="WCX48" s="2"/>
      <c r="WCY48" s="2"/>
      <c r="WCZ48" s="2"/>
      <c r="WDA48" s="2"/>
      <c r="WDB48" s="2"/>
      <c r="WDC48" s="2"/>
      <c r="WDD48" s="2"/>
      <c r="WDE48" s="2"/>
      <c r="WDF48" s="2"/>
      <c r="WDG48" s="2"/>
      <c r="WDH48" s="2"/>
      <c r="WDI48" s="2"/>
      <c r="WDJ48" s="2"/>
      <c r="WDK48" s="2"/>
      <c r="WDL48" s="2"/>
      <c r="WDM48" s="2"/>
      <c r="WDN48" s="2"/>
      <c r="WDO48" s="2"/>
      <c r="WDP48" s="2"/>
      <c r="WDQ48" s="2"/>
      <c r="WDR48" s="2"/>
      <c r="WDS48" s="2"/>
      <c r="WDT48" s="2"/>
      <c r="WDU48" s="2"/>
      <c r="WDV48" s="2"/>
      <c r="WDW48" s="2"/>
      <c r="WDX48" s="2"/>
      <c r="WDY48" s="2"/>
      <c r="WDZ48" s="2"/>
      <c r="WEA48" s="2"/>
      <c r="WEB48" s="2"/>
      <c r="WEC48" s="2"/>
      <c r="WED48" s="2"/>
      <c r="WEE48" s="2"/>
      <c r="WEF48" s="2"/>
      <c r="WEG48" s="2"/>
      <c r="WEH48" s="2"/>
      <c r="WEI48" s="2"/>
      <c r="WEJ48" s="2"/>
      <c r="WEK48" s="2"/>
      <c r="WEL48" s="2"/>
      <c r="WEM48" s="2"/>
      <c r="WEN48" s="2"/>
      <c r="WEO48" s="2"/>
      <c r="WEP48" s="2"/>
      <c r="WEQ48" s="2"/>
      <c r="WER48" s="2"/>
      <c r="WES48" s="2"/>
      <c r="WET48" s="2"/>
      <c r="WEU48" s="2"/>
      <c r="WEV48" s="2"/>
      <c r="WEW48" s="2"/>
      <c r="WEX48" s="2"/>
      <c r="WEY48" s="2"/>
      <c r="WEZ48" s="2"/>
      <c r="WFA48" s="2"/>
      <c r="WFB48" s="2"/>
      <c r="WFC48" s="2"/>
      <c r="WFD48" s="2"/>
      <c r="WFE48" s="2"/>
      <c r="WFF48" s="2"/>
      <c r="WFG48" s="2"/>
      <c r="WFH48" s="2"/>
      <c r="WFI48" s="2"/>
      <c r="WFJ48" s="2"/>
      <c r="WFK48" s="2"/>
      <c r="WFL48" s="2"/>
      <c r="WFM48" s="2"/>
      <c r="WFN48" s="2"/>
      <c r="WFO48" s="2"/>
      <c r="WFP48" s="2"/>
      <c r="WFQ48" s="2"/>
      <c r="WFR48" s="2"/>
      <c r="WFS48" s="2"/>
      <c r="WFT48" s="2"/>
      <c r="WFU48" s="2"/>
      <c r="WFV48" s="2"/>
      <c r="WFW48" s="2"/>
      <c r="WFX48" s="2"/>
      <c r="WFY48" s="2"/>
      <c r="WFZ48" s="2"/>
      <c r="WGA48" s="2"/>
      <c r="WGB48" s="2"/>
      <c r="WGC48" s="2"/>
      <c r="WGD48" s="2"/>
      <c r="WGE48" s="2"/>
      <c r="WGF48" s="2"/>
      <c r="WGG48" s="2"/>
      <c r="WGH48" s="2"/>
      <c r="WGI48" s="2"/>
      <c r="WGJ48" s="2"/>
      <c r="WGK48" s="2"/>
      <c r="WGL48" s="2"/>
      <c r="WGM48" s="2"/>
      <c r="WGN48" s="2"/>
      <c r="WGO48" s="2"/>
      <c r="WGP48" s="2"/>
      <c r="WGQ48" s="2"/>
      <c r="WGR48" s="2"/>
      <c r="WGS48" s="2"/>
      <c r="WGT48" s="2"/>
      <c r="WGU48" s="2"/>
      <c r="WGV48" s="2"/>
      <c r="WGW48" s="2"/>
      <c r="WGX48" s="2"/>
      <c r="WGY48" s="2"/>
      <c r="WGZ48" s="2"/>
      <c r="WHA48" s="2"/>
      <c r="WHB48" s="2"/>
      <c r="WHC48" s="2"/>
      <c r="WHD48" s="2"/>
      <c r="WHE48" s="2"/>
      <c r="WHF48" s="2"/>
      <c r="WHG48" s="2"/>
      <c r="WHH48" s="2"/>
      <c r="WHI48" s="2"/>
      <c r="WHJ48" s="2"/>
      <c r="WHK48" s="2"/>
      <c r="WHL48" s="2"/>
      <c r="WHM48" s="2"/>
      <c r="WHN48" s="2"/>
      <c r="WHO48" s="2"/>
      <c r="WHP48" s="2"/>
      <c r="WHQ48" s="2"/>
      <c r="WHR48" s="2"/>
      <c r="WHS48" s="2"/>
      <c r="WHT48" s="2"/>
      <c r="WHU48" s="2"/>
      <c r="WHV48" s="2"/>
      <c r="WHW48" s="2"/>
      <c r="WHX48" s="2"/>
      <c r="WHY48" s="2"/>
      <c r="WHZ48" s="2"/>
      <c r="WIA48" s="2"/>
      <c r="WIB48" s="2"/>
      <c r="WIC48" s="2"/>
      <c r="WID48" s="2"/>
      <c r="WIE48" s="2"/>
      <c r="WIF48" s="2"/>
      <c r="WIG48" s="2"/>
      <c r="WIH48" s="2"/>
      <c r="WII48" s="2"/>
      <c r="WIJ48" s="2"/>
      <c r="WIK48" s="2"/>
      <c r="WIL48" s="2"/>
      <c r="WIM48" s="2"/>
      <c r="WIN48" s="2"/>
      <c r="WIO48" s="2"/>
      <c r="WIP48" s="2"/>
      <c r="WIQ48" s="2"/>
      <c r="WIR48" s="2"/>
      <c r="WIS48" s="2"/>
      <c r="WIT48" s="2"/>
      <c r="WIU48" s="2"/>
      <c r="WIV48" s="2"/>
      <c r="WIW48" s="2"/>
      <c r="WIX48" s="2"/>
      <c r="WIY48" s="2"/>
      <c r="WIZ48" s="2"/>
      <c r="WJA48" s="2"/>
      <c r="WJB48" s="2"/>
      <c r="WJC48" s="2"/>
      <c r="WJD48" s="2"/>
      <c r="WJE48" s="2"/>
      <c r="WJF48" s="2"/>
      <c r="WJG48" s="2"/>
      <c r="WJH48" s="2"/>
      <c r="WJI48" s="2"/>
      <c r="WJJ48" s="2"/>
      <c r="WJK48" s="2"/>
      <c r="WJL48" s="2"/>
      <c r="WJM48" s="2"/>
      <c r="WJN48" s="2"/>
      <c r="WJO48" s="2"/>
      <c r="WJP48" s="2"/>
      <c r="WJQ48" s="2"/>
      <c r="WJR48" s="2"/>
      <c r="WJS48" s="2"/>
      <c r="WJT48" s="2"/>
      <c r="WJU48" s="2"/>
      <c r="WJV48" s="2"/>
      <c r="WJW48" s="2"/>
      <c r="WJX48" s="2"/>
      <c r="WJY48" s="2"/>
      <c r="WJZ48" s="2"/>
      <c r="WKA48" s="2"/>
      <c r="WKB48" s="2"/>
      <c r="WKC48" s="2"/>
      <c r="WKD48" s="2"/>
      <c r="WKE48" s="2"/>
      <c r="WKF48" s="2"/>
      <c r="WKG48" s="2"/>
      <c r="WKH48" s="2"/>
      <c r="WKI48" s="2"/>
      <c r="WKJ48" s="2"/>
      <c r="WKK48" s="2"/>
      <c r="WKL48" s="2"/>
      <c r="WKM48" s="2"/>
      <c r="WKN48" s="2"/>
      <c r="WKO48" s="2"/>
      <c r="WKP48" s="2"/>
      <c r="WKQ48" s="2"/>
      <c r="WKR48" s="2"/>
      <c r="WKS48" s="2"/>
      <c r="WKT48" s="2"/>
      <c r="WKU48" s="2"/>
      <c r="WKV48" s="2"/>
      <c r="WKW48" s="2"/>
      <c r="WKX48" s="2"/>
      <c r="WKY48" s="2"/>
      <c r="WKZ48" s="2"/>
      <c r="WLA48" s="2"/>
      <c r="WLB48" s="2"/>
      <c r="WLC48" s="2"/>
      <c r="WLD48" s="2"/>
      <c r="WLE48" s="2"/>
      <c r="WLF48" s="2"/>
      <c r="WLG48" s="2"/>
      <c r="WLH48" s="2"/>
      <c r="WLI48" s="2"/>
      <c r="WLJ48" s="2"/>
      <c r="WLK48" s="2"/>
      <c r="WLL48" s="2"/>
      <c r="WLM48" s="2"/>
      <c r="WLN48" s="2"/>
      <c r="WLO48" s="2"/>
      <c r="WLP48" s="2"/>
      <c r="WLQ48" s="2"/>
      <c r="WLR48" s="2"/>
      <c r="WLS48" s="2"/>
      <c r="WLT48" s="2"/>
      <c r="WLU48" s="2"/>
      <c r="WLV48" s="2"/>
      <c r="WLW48" s="2"/>
      <c r="WLX48" s="2"/>
      <c r="WLY48" s="2"/>
      <c r="WLZ48" s="2"/>
      <c r="WMA48" s="2"/>
      <c r="WMB48" s="2"/>
      <c r="WMC48" s="2"/>
      <c r="WMD48" s="2"/>
      <c r="WME48" s="2"/>
      <c r="WMF48" s="2"/>
      <c r="WMG48" s="2"/>
      <c r="WMH48" s="2"/>
      <c r="WMI48" s="2"/>
      <c r="WMJ48" s="2"/>
      <c r="WMK48" s="2"/>
      <c r="WML48" s="2"/>
      <c r="WMM48" s="2"/>
      <c r="WMN48" s="2"/>
      <c r="WMO48" s="2"/>
      <c r="WMP48" s="2"/>
      <c r="WMQ48" s="2"/>
      <c r="WMR48" s="2"/>
      <c r="WMS48" s="2"/>
      <c r="WMT48" s="2"/>
      <c r="WMU48" s="2"/>
      <c r="WMV48" s="2"/>
      <c r="WMW48" s="2"/>
      <c r="WMX48" s="2"/>
      <c r="WMY48" s="2"/>
      <c r="WMZ48" s="2"/>
      <c r="WNA48" s="2"/>
      <c r="WNB48" s="2"/>
      <c r="WNC48" s="2"/>
      <c r="WND48" s="2"/>
      <c r="WNE48" s="2"/>
      <c r="WNF48" s="2"/>
      <c r="WNG48" s="2"/>
      <c r="WNH48" s="2"/>
      <c r="WNI48" s="2"/>
      <c r="WNJ48" s="2"/>
      <c r="WNK48" s="2"/>
      <c r="WNL48" s="2"/>
      <c r="WNM48" s="2"/>
      <c r="WNN48" s="2"/>
      <c r="WNO48" s="2"/>
      <c r="WNP48" s="2"/>
      <c r="WNQ48" s="2"/>
      <c r="WNR48" s="2"/>
      <c r="WNS48" s="2"/>
      <c r="WNT48" s="2"/>
      <c r="WNU48" s="2"/>
      <c r="WNV48" s="2"/>
      <c r="WNW48" s="2"/>
      <c r="WNX48" s="2"/>
      <c r="WNY48" s="2"/>
      <c r="WNZ48" s="2"/>
      <c r="WOA48" s="2"/>
      <c r="WOB48" s="2"/>
      <c r="WOC48" s="2"/>
      <c r="WOD48" s="2"/>
      <c r="WOE48" s="2"/>
      <c r="WOF48" s="2"/>
      <c r="WOG48" s="2"/>
      <c r="WOH48" s="2"/>
      <c r="WOI48" s="2"/>
      <c r="WOJ48" s="2"/>
      <c r="WOK48" s="2"/>
      <c r="WOL48" s="2"/>
      <c r="WOM48" s="2"/>
      <c r="WON48" s="2"/>
      <c r="WOO48" s="2"/>
      <c r="WOP48" s="2"/>
      <c r="WOQ48" s="2"/>
      <c r="WOR48" s="2"/>
      <c r="WOS48" s="2"/>
      <c r="WOT48" s="2"/>
      <c r="WOU48" s="2"/>
      <c r="WOV48" s="2"/>
      <c r="WOW48" s="2"/>
      <c r="WOX48" s="2"/>
      <c r="WOY48" s="2"/>
      <c r="WOZ48" s="2"/>
      <c r="WPA48" s="2"/>
      <c r="WPB48" s="2"/>
      <c r="WPC48" s="2"/>
      <c r="WPD48" s="2"/>
      <c r="WPE48" s="2"/>
      <c r="WPF48" s="2"/>
      <c r="WPG48" s="2"/>
      <c r="WPH48" s="2"/>
      <c r="WPI48" s="2"/>
      <c r="WPJ48" s="2"/>
      <c r="WPK48" s="2"/>
      <c r="WPL48" s="2"/>
      <c r="WPM48" s="2"/>
      <c r="WPN48" s="2"/>
      <c r="WPO48" s="2"/>
      <c r="WPP48" s="2"/>
      <c r="WPQ48" s="2"/>
      <c r="WPR48" s="2"/>
      <c r="WPS48" s="2"/>
      <c r="WPT48" s="2"/>
      <c r="WPU48" s="2"/>
      <c r="WPV48" s="2"/>
      <c r="WPW48" s="2"/>
      <c r="WPX48" s="2"/>
      <c r="WPY48" s="2"/>
      <c r="WPZ48" s="2"/>
      <c r="WQA48" s="2"/>
      <c r="WQB48" s="2"/>
      <c r="WQC48" s="2"/>
      <c r="WQD48" s="2"/>
      <c r="WQE48" s="2"/>
      <c r="WQF48" s="2"/>
      <c r="WQG48" s="2"/>
      <c r="WQH48" s="2"/>
      <c r="WQI48" s="2"/>
      <c r="WQJ48" s="2"/>
      <c r="WQK48" s="2"/>
      <c r="WQL48" s="2"/>
      <c r="WQM48" s="2"/>
      <c r="WQN48" s="2"/>
      <c r="WQO48" s="2"/>
      <c r="WQP48" s="2"/>
      <c r="WQQ48" s="2"/>
      <c r="WQR48" s="2"/>
      <c r="WQS48" s="2"/>
      <c r="WQT48" s="2"/>
      <c r="WQU48" s="2"/>
      <c r="WQV48" s="2"/>
      <c r="WQW48" s="2"/>
      <c r="WQX48" s="2"/>
      <c r="WQY48" s="2"/>
      <c r="WQZ48" s="2"/>
      <c r="WRA48" s="2"/>
      <c r="WRB48" s="2"/>
      <c r="WRC48" s="2"/>
      <c r="WRD48" s="2"/>
      <c r="WRE48" s="2"/>
      <c r="WRF48" s="2"/>
      <c r="WRG48" s="2"/>
      <c r="WRH48" s="2"/>
      <c r="WRI48" s="2"/>
      <c r="WRJ48" s="2"/>
      <c r="WRK48" s="2"/>
      <c r="WRL48" s="2"/>
      <c r="WRM48" s="2"/>
      <c r="WRN48" s="2"/>
      <c r="WRO48" s="2"/>
      <c r="WRP48" s="2"/>
      <c r="WRQ48" s="2"/>
      <c r="WRR48" s="2"/>
      <c r="WRS48" s="2"/>
      <c r="WRT48" s="2"/>
      <c r="WRU48" s="2"/>
      <c r="WRV48" s="2"/>
      <c r="WRW48" s="2"/>
      <c r="WRX48" s="2"/>
      <c r="WRY48" s="2"/>
      <c r="WRZ48" s="2"/>
      <c r="WSA48" s="2"/>
      <c r="WSB48" s="2"/>
      <c r="WSC48" s="2"/>
      <c r="WSD48" s="2"/>
      <c r="WSE48" s="2"/>
      <c r="WSF48" s="2"/>
      <c r="WSG48" s="2"/>
      <c r="WSH48" s="2"/>
      <c r="WSI48" s="2"/>
      <c r="WSJ48" s="2"/>
      <c r="WSK48" s="2"/>
      <c r="WSL48" s="2"/>
      <c r="WSM48" s="2"/>
      <c r="WSN48" s="2"/>
      <c r="WSO48" s="2"/>
      <c r="WSP48" s="2"/>
      <c r="WSQ48" s="2"/>
      <c r="WSR48" s="2"/>
      <c r="WSS48" s="2"/>
      <c r="WST48" s="2"/>
      <c r="WSU48" s="2"/>
      <c r="WSV48" s="2"/>
      <c r="WSW48" s="2"/>
      <c r="WSX48" s="2"/>
      <c r="WSY48" s="2"/>
      <c r="WSZ48" s="2"/>
      <c r="WTA48" s="2"/>
      <c r="WTB48" s="2"/>
      <c r="WTC48" s="2"/>
      <c r="WTD48" s="2"/>
      <c r="WTE48" s="2"/>
      <c r="WTF48" s="2"/>
      <c r="WTG48" s="2"/>
      <c r="WTH48" s="2"/>
      <c r="WTI48" s="2"/>
      <c r="WTJ48" s="2"/>
      <c r="WTK48" s="2"/>
      <c r="WTL48" s="2"/>
      <c r="WTM48" s="2"/>
      <c r="WTN48" s="2"/>
      <c r="WTO48" s="2"/>
      <c r="WTP48" s="2"/>
      <c r="WTQ48" s="2"/>
      <c r="WTR48" s="2"/>
      <c r="WTS48" s="2"/>
      <c r="WTT48" s="2"/>
      <c r="WTU48" s="2"/>
      <c r="WTV48" s="2"/>
      <c r="WTW48" s="2"/>
      <c r="WTX48" s="2"/>
      <c r="WTY48" s="2"/>
      <c r="WTZ48" s="2"/>
      <c r="WUA48" s="2"/>
      <c r="WUB48" s="2"/>
      <c r="WUC48" s="2"/>
      <c r="WUD48" s="2"/>
      <c r="WUE48" s="2"/>
      <c r="WUF48" s="2"/>
      <c r="WUG48" s="2"/>
      <c r="WUH48" s="2"/>
      <c r="WUI48" s="2"/>
      <c r="WUJ48" s="2"/>
      <c r="WUK48" s="2"/>
      <c r="WUL48" s="2"/>
      <c r="WUM48" s="2"/>
      <c r="WUN48" s="2"/>
      <c r="WUO48" s="2"/>
      <c r="WUP48" s="2"/>
      <c r="WUQ48" s="2"/>
      <c r="WUR48" s="2"/>
      <c r="WUS48" s="2"/>
      <c r="WUT48" s="2"/>
      <c r="WUU48" s="2"/>
      <c r="WUV48" s="2"/>
      <c r="WUW48" s="2"/>
      <c r="WUX48" s="2"/>
      <c r="WUY48" s="2"/>
      <c r="WUZ48" s="2"/>
      <c r="WVA48" s="2"/>
      <c r="WVB48" s="2"/>
      <c r="WVC48" s="2"/>
      <c r="WVD48" s="2"/>
      <c r="WVE48" s="2"/>
      <c r="WVF48" s="2"/>
      <c r="WVG48" s="2"/>
      <c r="WVH48" s="2"/>
      <c r="WVI48" s="2"/>
      <c r="WVJ48" s="2"/>
      <c r="WVK48" s="2"/>
      <c r="WVL48" s="2"/>
      <c r="WVM48" s="2"/>
      <c r="WVN48" s="2"/>
      <c r="WVO48" s="2"/>
      <c r="WVP48" s="2"/>
      <c r="WVQ48" s="2"/>
      <c r="WVR48" s="2"/>
      <c r="WVS48" s="2"/>
      <c r="WVT48" s="2"/>
      <c r="WVU48" s="2"/>
      <c r="WVV48" s="2"/>
      <c r="WVW48" s="2"/>
      <c r="WVX48" s="2"/>
      <c r="WVY48" s="2"/>
      <c r="WVZ48" s="2"/>
      <c r="WWA48" s="2"/>
      <c r="WWB48" s="2"/>
      <c r="WWC48" s="2"/>
      <c r="WWD48" s="2"/>
      <c r="WWE48" s="2"/>
      <c r="WWF48" s="2"/>
      <c r="WWG48" s="2"/>
      <c r="WWH48" s="2"/>
      <c r="WWI48" s="2"/>
      <c r="WWJ48" s="2"/>
      <c r="WWK48" s="2"/>
      <c r="WWL48" s="2"/>
      <c r="WWM48" s="2"/>
      <c r="WWN48" s="2"/>
      <c r="WWO48" s="2"/>
      <c r="WWP48" s="2"/>
      <c r="WWQ48" s="2"/>
      <c r="WWR48" s="2"/>
      <c r="WWS48" s="2"/>
      <c r="WWT48" s="2"/>
      <c r="WWU48" s="2"/>
      <c r="WWV48" s="2"/>
      <c r="WWW48" s="2"/>
      <c r="WWX48" s="2"/>
      <c r="WWY48" s="2"/>
      <c r="WWZ48" s="2"/>
      <c r="WXA48" s="2"/>
      <c r="WXB48" s="2"/>
      <c r="WXC48" s="2"/>
      <c r="WXD48" s="2"/>
      <c r="WXE48" s="2"/>
      <c r="WXF48" s="2"/>
      <c r="WXG48" s="2"/>
      <c r="WXH48" s="2"/>
      <c r="WXI48" s="2"/>
      <c r="WXJ48" s="2"/>
      <c r="WXK48" s="2"/>
      <c r="WXL48" s="2"/>
      <c r="WXM48" s="2"/>
      <c r="WXN48" s="2"/>
      <c r="WXO48" s="2"/>
      <c r="WXP48" s="2"/>
      <c r="WXQ48" s="2"/>
      <c r="WXR48" s="2"/>
      <c r="WXS48" s="2"/>
      <c r="WXT48" s="2"/>
      <c r="WXU48" s="2"/>
      <c r="WXV48" s="2"/>
      <c r="WXW48" s="2"/>
      <c r="WXX48" s="2"/>
      <c r="WXY48" s="2"/>
      <c r="WXZ48" s="2"/>
      <c r="WYA48" s="2"/>
      <c r="WYB48" s="2"/>
      <c r="WYC48" s="2"/>
      <c r="WYD48" s="2"/>
      <c r="WYE48" s="2"/>
      <c r="WYF48" s="2"/>
      <c r="WYG48" s="2"/>
      <c r="WYH48" s="2"/>
      <c r="WYI48" s="2"/>
      <c r="WYJ48" s="2"/>
      <c r="WYK48" s="2"/>
      <c r="WYL48" s="2"/>
      <c r="WYM48" s="2"/>
      <c r="WYN48" s="2"/>
      <c r="WYO48" s="2"/>
      <c r="WYP48" s="2"/>
      <c r="WYQ48" s="2"/>
      <c r="WYR48" s="2"/>
      <c r="WYS48" s="2"/>
      <c r="WYT48" s="2"/>
      <c r="WYU48" s="2"/>
      <c r="WYV48" s="2"/>
      <c r="WYW48" s="2"/>
      <c r="WYX48" s="2"/>
      <c r="WYY48" s="2"/>
      <c r="WYZ48" s="2"/>
      <c r="WZA48" s="2"/>
      <c r="WZB48" s="2"/>
      <c r="WZC48" s="2"/>
      <c r="WZD48" s="2"/>
      <c r="WZE48" s="2"/>
      <c r="WZF48" s="2"/>
      <c r="WZG48" s="2"/>
      <c r="WZH48" s="2"/>
      <c r="WZI48" s="2"/>
      <c r="WZJ48" s="2"/>
      <c r="WZK48" s="2"/>
      <c r="WZL48" s="2"/>
      <c r="WZM48" s="2"/>
      <c r="WZN48" s="2"/>
      <c r="WZO48" s="2"/>
      <c r="WZP48" s="2"/>
      <c r="WZQ48" s="2"/>
      <c r="WZR48" s="2"/>
      <c r="WZS48" s="2"/>
      <c r="WZT48" s="2"/>
      <c r="WZU48" s="2"/>
      <c r="WZV48" s="2"/>
      <c r="WZW48" s="2"/>
      <c r="WZX48" s="2"/>
      <c r="WZY48" s="2"/>
      <c r="WZZ48" s="2"/>
      <c r="XAA48" s="2"/>
      <c r="XAB48" s="2"/>
      <c r="XAC48" s="2"/>
      <c r="XAD48" s="2"/>
      <c r="XAE48" s="2"/>
      <c r="XAF48" s="2"/>
      <c r="XAG48" s="2"/>
      <c r="XAH48" s="2"/>
      <c r="XAI48" s="2"/>
      <c r="XAJ48" s="2"/>
      <c r="XAK48" s="2"/>
      <c r="XAL48" s="2"/>
      <c r="XAM48" s="2"/>
      <c r="XAN48" s="2"/>
      <c r="XAO48" s="2"/>
      <c r="XAP48" s="2"/>
      <c r="XAQ48" s="2"/>
      <c r="XAR48" s="2"/>
      <c r="XAS48" s="2"/>
      <c r="XAT48" s="2"/>
      <c r="XAU48" s="2"/>
      <c r="XAV48" s="2"/>
      <c r="XAW48" s="2"/>
      <c r="XAX48" s="2"/>
      <c r="XAY48" s="2"/>
      <c r="XAZ48" s="2"/>
      <c r="XBA48" s="2"/>
      <c r="XBB48" s="2"/>
      <c r="XBC48" s="2"/>
      <c r="XBD48" s="2"/>
      <c r="XBE48" s="2"/>
      <c r="XBF48" s="2"/>
      <c r="XBG48" s="2"/>
      <c r="XBH48" s="2"/>
      <c r="XBI48" s="2"/>
      <c r="XBJ48" s="2"/>
      <c r="XBK48" s="2"/>
      <c r="XBL48" s="2"/>
      <c r="XBM48" s="2"/>
      <c r="XBN48" s="2"/>
      <c r="XBO48" s="2"/>
      <c r="XBP48" s="2"/>
      <c r="XBQ48" s="2"/>
      <c r="XBR48" s="2"/>
      <c r="XBS48" s="2"/>
      <c r="XBT48" s="2"/>
      <c r="XBU48" s="2"/>
      <c r="XBV48" s="2"/>
      <c r="XBW48" s="2"/>
      <c r="XBX48" s="2"/>
      <c r="XBY48" s="2"/>
      <c r="XBZ48" s="2"/>
      <c r="XCA48" s="2"/>
      <c r="XCB48" s="2"/>
      <c r="XCC48" s="2"/>
      <c r="XCD48" s="2"/>
      <c r="XCE48" s="2"/>
      <c r="XCF48" s="2"/>
      <c r="XCG48" s="2"/>
      <c r="XCH48" s="2"/>
      <c r="XCI48" s="2"/>
      <c r="XCJ48" s="2"/>
      <c r="XCK48" s="2"/>
      <c r="XCL48" s="2"/>
      <c r="XCM48" s="2"/>
      <c r="XCN48" s="2"/>
      <c r="XCO48" s="2"/>
      <c r="XCP48" s="2"/>
      <c r="XCQ48" s="2"/>
      <c r="XCR48" s="2"/>
      <c r="XCS48" s="2"/>
      <c r="XCT48" s="2"/>
      <c r="XCU48" s="2"/>
      <c r="XCV48" s="2"/>
      <c r="XCW48" s="2"/>
      <c r="XCX48" s="2"/>
      <c r="XCY48" s="2"/>
      <c r="XCZ48" s="2"/>
      <c r="XDA48" s="2"/>
      <c r="XDB48" s="2"/>
      <c r="XDC48" s="2"/>
      <c r="XDD48" s="2"/>
      <c r="XDE48" s="2"/>
      <c r="XDF48" s="2"/>
      <c r="XDG48" s="2"/>
      <c r="XDH48" s="2"/>
      <c r="XDI48" s="2"/>
      <c r="XDJ48" s="2"/>
      <c r="XDK48" s="2"/>
      <c r="XDL48" s="2"/>
      <c r="XDM48" s="2"/>
      <c r="XDN48" s="2"/>
      <c r="XDO48" s="2"/>
      <c r="XDP48" s="2"/>
      <c r="XDQ48" s="2"/>
      <c r="XDR48" s="2"/>
      <c r="XDS48" s="2"/>
      <c r="XDT48" s="2"/>
      <c r="XDU48" s="2"/>
      <c r="XDV48" s="2"/>
      <c r="XDW48" s="2"/>
      <c r="XDX48" s="2"/>
      <c r="XDY48" s="2"/>
      <c r="XDZ48" s="2"/>
      <c r="XEA48" s="2"/>
      <c r="XEB48" s="2"/>
      <c r="XEC48" s="2"/>
      <c r="XED48" s="2"/>
      <c r="XEE48" s="2"/>
      <c r="XEF48" s="2"/>
      <c r="XEG48" s="2"/>
      <c r="XEH48" s="2"/>
      <c r="XEI48" s="2"/>
      <c r="XEJ48" s="2"/>
      <c r="XEK48" s="2"/>
      <c r="XEL48" s="2"/>
      <c r="XEM48" s="2"/>
      <c r="XEN48" s="2"/>
      <c r="XEO48" s="2"/>
      <c r="XEP48" s="2"/>
      <c r="XEQ48" s="2"/>
      <c r="XER48" s="2"/>
      <c r="XES48" s="2"/>
      <c r="XET48" s="2"/>
      <c r="XEU48" s="2"/>
      <c r="XEV48" s="2"/>
      <c r="XEW48" s="2"/>
      <c r="XEX48" s="2"/>
      <c r="XEY48" s="2"/>
      <c r="XEZ48" s="2"/>
      <c r="XFA48" s="2"/>
      <c r="XFB48" s="2"/>
      <c r="XFC48" s="2"/>
      <c r="XFD48" s="2"/>
    </row>
    <row r="49" spans="1:11" ht="15" x14ac:dyDescent="0.25">
      <c r="A49" s="52" t="s">
        <v>22</v>
      </c>
      <c r="B49" s="423" t="s">
        <v>315</v>
      </c>
      <c r="C49" s="505">
        <v>-31562</v>
      </c>
      <c r="D49" s="505">
        <v>-26328</v>
      </c>
      <c r="E49" s="505">
        <v>-26526</v>
      </c>
      <c r="F49" s="505">
        <v>-28913.340000000004</v>
      </c>
      <c r="G49" s="52"/>
      <c r="H49" s="505">
        <v>-31516</v>
      </c>
      <c r="I49" s="52" t="s">
        <v>534</v>
      </c>
      <c r="J49" s="52"/>
      <c r="K49" s="52"/>
    </row>
    <row r="50" spans="1:11" x14ac:dyDescent="0.2">
      <c r="A50" s="52" t="s">
        <v>23</v>
      </c>
      <c r="B50" s="52"/>
      <c r="C50" s="18"/>
      <c r="D50" s="18"/>
      <c r="E50" s="18"/>
      <c r="F50" s="18"/>
      <c r="G50" s="52"/>
      <c r="H50" s="18"/>
      <c r="I50" s="52" t="s">
        <v>536</v>
      </c>
      <c r="J50" s="52"/>
      <c r="K50" s="52"/>
    </row>
    <row r="51" spans="1:11" x14ac:dyDescent="0.2">
      <c r="A51" s="52" t="s">
        <v>24</v>
      </c>
      <c r="B51" s="52"/>
      <c r="C51" s="18"/>
      <c r="D51" s="18"/>
      <c r="E51" s="18"/>
      <c r="F51" s="18"/>
      <c r="G51" s="52"/>
      <c r="H51" s="18"/>
      <c r="I51" s="52"/>
      <c r="J51" s="52"/>
      <c r="K51" s="52"/>
    </row>
    <row r="52" spans="1:11" x14ac:dyDescent="0.2">
      <c r="A52" s="52" t="s">
        <v>25</v>
      </c>
      <c r="B52" s="52"/>
      <c r="C52" s="18"/>
      <c r="D52" s="18"/>
      <c r="E52" s="18"/>
      <c r="F52" s="18"/>
      <c r="G52" s="52"/>
      <c r="H52" s="18"/>
      <c r="I52" s="52"/>
      <c r="J52" s="52"/>
      <c r="K52" s="52"/>
    </row>
    <row r="53" spans="1:11" x14ac:dyDescent="0.2">
      <c r="A53" s="52" t="s">
        <v>26</v>
      </c>
      <c r="B53" s="52"/>
      <c r="C53" s="18"/>
      <c r="D53" s="18"/>
      <c r="E53" s="18"/>
      <c r="F53" s="18"/>
      <c r="G53" s="52"/>
      <c r="H53" s="18"/>
      <c r="I53" s="52"/>
      <c r="J53" s="52"/>
      <c r="K53" s="52"/>
    </row>
    <row r="54" spans="1:11" ht="14.25" x14ac:dyDescent="0.2">
      <c r="A54" s="52" t="s">
        <v>73</v>
      </c>
      <c r="B54" s="52"/>
      <c r="C54" s="18"/>
      <c r="D54" s="18"/>
      <c r="E54" s="18"/>
      <c r="F54" s="18"/>
      <c r="G54" s="52"/>
      <c r="H54" s="18"/>
      <c r="I54" s="52"/>
      <c r="J54" s="52"/>
      <c r="K54" s="52"/>
    </row>
    <row r="55" spans="1:11" x14ac:dyDescent="0.2">
      <c r="A55" s="52" t="s">
        <v>27</v>
      </c>
      <c r="B55" s="52"/>
      <c r="C55" s="18">
        <f>C33+C37+C40+C43+C46+C47+C49</f>
        <v>3565309.5099999993</v>
      </c>
      <c r="D55" s="18">
        <f>D33+D37+D40+D43+D46+D47+D49</f>
        <v>3821413.1100000008</v>
      </c>
      <c r="E55" s="18">
        <f>E33+E37+E40+E43+E46+E47+E49</f>
        <v>4142714</v>
      </c>
      <c r="F55" s="18">
        <f>F33+F37+F40+F43+F46+F47+F49</f>
        <v>4142229.5</v>
      </c>
      <c r="G55" s="52"/>
      <c r="H55" s="18">
        <f>H33+H37+H40+H43+H46+H47+H49</f>
        <v>4176141.4779000003</v>
      </c>
      <c r="I55" s="52"/>
      <c r="J55" s="52"/>
      <c r="K55" s="52"/>
    </row>
    <row r="56" spans="1:11" x14ac:dyDescent="0.2">
      <c r="A56" s="52" t="s">
        <v>28</v>
      </c>
      <c r="B56" s="52"/>
      <c r="C56" s="18"/>
      <c r="D56" s="18"/>
      <c r="E56" s="18"/>
      <c r="F56" s="18"/>
      <c r="G56" s="52"/>
      <c r="H56" s="18"/>
      <c r="I56" s="52"/>
      <c r="J56" s="52"/>
      <c r="K56" s="52"/>
    </row>
    <row r="57" spans="1:11" ht="15" x14ac:dyDescent="0.25">
      <c r="A57" s="52" t="s">
        <v>74</v>
      </c>
      <c r="B57" s="52"/>
      <c r="C57" s="442">
        <v>0</v>
      </c>
      <c r="D57" s="442">
        <v>0</v>
      </c>
      <c r="E57" s="442">
        <v>0</v>
      </c>
      <c r="F57" s="442">
        <v>0</v>
      </c>
      <c r="G57" s="443"/>
      <c r="H57" s="442">
        <v>0</v>
      </c>
      <c r="I57" s="52" t="s">
        <v>338</v>
      </c>
      <c r="J57" s="52"/>
      <c r="K57" s="52"/>
    </row>
    <row r="58" spans="1:11" x14ac:dyDescent="0.2">
      <c r="A58" s="52" t="s">
        <v>29</v>
      </c>
      <c r="B58" s="52"/>
      <c r="C58" s="18"/>
      <c r="D58" s="18"/>
      <c r="E58" s="18"/>
      <c r="F58" s="18"/>
      <c r="G58" s="52"/>
      <c r="H58" s="18"/>
      <c r="I58" s="52"/>
      <c r="J58" s="52"/>
      <c r="K58" s="52"/>
    </row>
    <row r="59" spans="1:11" ht="15" x14ac:dyDescent="0.25">
      <c r="A59" s="52" t="s">
        <v>30</v>
      </c>
      <c r="B59" s="423" t="s">
        <v>315</v>
      </c>
      <c r="C59" s="463">
        <v>-372294.35</v>
      </c>
      <c r="D59" s="463">
        <v>-417907.43</v>
      </c>
      <c r="E59" s="463">
        <v>-387151</v>
      </c>
      <c r="F59" s="463">
        <v>-450000</v>
      </c>
      <c r="G59" s="52"/>
      <c r="H59" s="463">
        <v>-450000</v>
      </c>
      <c r="I59" s="52"/>
      <c r="J59" s="52"/>
      <c r="K59" s="52"/>
    </row>
    <row r="60" spans="1:11" ht="14.25" x14ac:dyDescent="0.2">
      <c r="A60" s="52" t="s">
        <v>75</v>
      </c>
      <c r="B60" s="52"/>
      <c r="C60" s="18"/>
      <c r="D60" s="18"/>
      <c r="E60" s="18"/>
      <c r="F60" s="18"/>
      <c r="G60" s="52"/>
      <c r="H60" s="18"/>
      <c r="I60" s="52"/>
      <c r="J60" s="52"/>
      <c r="K60" s="52"/>
    </row>
    <row r="61" spans="1:11" ht="15" x14ac:dyDescent="0.25">
      <c r="A61" s="52" t="s">
        <v>31</v>
      </c>
      <c r="B61" s="52"/>
      <c r="C61" s="430">
        <v>0</v>
      </c>
      <c r="D61" s="430">
        <v>0</v>
      </c>
      <c r="E61" s="430">
        <v>0</v>
      </c>
      <c r="F61" s="430">
        <v>0</v>
      </c>
      <c r="G61" s="52"/>
      <c r="H61" s="430">
        <v>0</v>
      </c>
      <c r="I61" s="52" t="s">
        <v>419</v>
      </c>
      <c r="J61" s="52"/>
      <c r="K61" s="52"/>
    </row>
    <row r="62" spans="1:11" ht="15" x14ac:dyDescent="0.25">
      <c r="A62" s="52" t="s">
        <v>32</v>
      </c>
      <c r="B62" s="52"/>
      <c r="C62" s="442">
        <v>0</v>
      </c>
      <c r="D62" s="442">
        <v>0</v>
      </c>
      <c r="E62" s="442">
        <v>0</v>
      </c>
      <c r="F62" s="442">
        <v>0</v>
      </c>
      <c r="G62" s="443"/>
      <c r="H62" s="442">
        <v>0</v>
      </c>
      <c r="I62" s="52" t="s">
        <v>317</v>
      </c>
      <c r="J62" s="52"/>
      <c r="K62" s="52"/>
    </row>
    <row r="63" spans="1:11" x14ac:dyDescent="0.2">
      <c r="A63" s="52" t="s">
        <v>33</v>
      </c>
      <c r="B63" s="52"/>
      <c r="C63" s="18"/>
      <c r="D63" s="18"/>
      <c r="E63" s="18"/>
      <c r="F63" s="18"/>
      <c r="G63" s="52"/>
      <c r="H63" s="18"/>
      <c r="I63" s="52"/>
      <c r="J63" s="52"/>
      <c r="K63" s="52"/>
    </row>
    <row r="64" spans="1:11" x14ac:dyDescent="0.2">
      <c r="A64" s="52" t="s">
        <v>34</v>
      </c>
      <c r="B64" s="52"/>
      <c r="C64" s="18"/>
      <c r="D64" s="18"/>
      <c r="E64" s="18"/>
      <c r="F64" s="18"/>
      <c r="G64" s="52"/>
      <c r="H64" s="18"/>
      <c r="I64" s="52"/>
      <c r="J64" s="52"/>
      <c r="K64" s="52"/>
    </row>
    <row r="65" spans="1:11" ht="15" x14ac:dyDescent="0.25">
      <c r="A65" s="52" t="s">
        <v>35</v>
      </c>
      <c r="B65" s="423" t="s">
        <v>315</v>
      </c>
      <c r="C65" s="430">
        <v>0</v>
      </c>
      <c r="D65" s="430">
        <v>0</v>
      </c>
      <c r="E65" s="430">
        <v>0</v>
      </c>
      <c r="F65" s="442">
        <v>0</v>
      </c>
      <c r="G65" s="443"/>
      <c r="H65" s="442">
        <v>0</v>
      </c>
      <c r="I65" s="52" t="s">
        <v>364</v>
      </c>
      <c r="J65" s="52"/>
      <c r="K65" s="52"/>
    </row>
    <row r="66" spans="1:11" x14ac:dyDescent="0.2">
      <c r="A66" s="52" t="s">
        <v>36</v>
      </c>
      <c r="B66" s="52"/>
      <c r="C66" s="18"/>
      <c r="D66" s="18"/>
      <c r="E66" s="18"/>
      <c r="F66" s="18"/>
      <c r="G66" s="52"/>
      <c r="H66" s="18"/>
      <c r="I66" s="52"/>
      <c r="J66" s="52"/>
      <c r="K66" s="52"/>
    </row>
    <row r="67" spans="1:11" x14ac:dyDescent="0.2">
      <c r="A67" s="52" t="s">
        <v>37</v>
      </c>
      <c r="B67" s="52"/>
      <c r="C67" s="18"/>
      <c r="D67" s="18"/>
      <c r="E67" s="18"/>
      <c r="F67" s="18"/>
      <c r="G67" s="52"/>
      <c r="H67" s="18"/>
      <c r="I67" s="52"/>
      <c r="J67" s="52"/>
      <c r="K67" s="52"/>
    </row>
    <row r="68" spans="1:11" x14ac:dyDescent="0.2">
      <c r="A68" s="52" t="s">
        <v>38</v>
      </c>
      <c r="B68" s="52"/>
      <c r="C68" s="18"/>
      <c r="D68" s="18"/>
      <c r="E68" s="18"/>
      <c r="F68" s="18"/>
      <c r="G68" s="52"/>
      <c r="H68" s="18"/>
      <c r="I68" s="52"/>
      <c r="J68" s="52"/>
      <c r="K68" s="52"/>
    </row>
    <row r="69" spans="1:11" x14ac:dyDescent="0.2">
      <c r="A69" s="52" t="s">
        <v>39</v>
      </c>
      <c r="B69" s="52"/>
      <c r="C69" s="18"/>
      <c r="D69" s="18"/>
      <c r="E69" s="18"/>
      <c r="F69" s="18"/>
      <c r="G69" s="52"/>
      <c r="H69" s="18"/>
      <c r="I69" s="52"/>
      <c r="J69" s="52"/>
      <c r="K69" s="52"/>
    </row>
    <row r="70" spans="1:11" x14ac:dyDescent="0.2">
      <c r="A70" s="52" t="s">
        <v>40</v>
      </c>
      <c r="B70" s="52"/>
      <c r="C70" s="18">
        <f>SUM(C55:C69)</f>
        <v>3193015.1599999992</v>
      </c>
      <c r="D70" s="18">
        <f>SUM(D55:D69)</f>
        <v>3403505.6800000006</v>
      </c>
      <c r="E70" s="18">
        <f t="shared" ref="E70:H70" si="1">SUM(E55:E69)</f>
        <v>3755563</v>
      </c>
      <c r="F70" s="18">
        <f t="shared" si="1"/>
        <v>3692229.5</v>
      </c>
      <c r="G70" s="52"/>
      <c r="H70" s="18">
        <f t="shared" si="1"/>
        <v>3726141.4779000003</v>
      </c>
      <c r="I70" s="52"/>
      <c r="J70" s="52"/>
      <c r="K70" s="52"/>
    </row>
    <row r="71" spans="1:11" x14ac:dyDescent="0.2">
      <c r="A71" s="52" t="s">
        <v>41</v>
      </c>
      <c r="B71" s="52"/>
      <c r="C71" s="18"/>
      <c r="D71" s="18"/>
      <c r="E71" s="18"/>
      <c r="F71" s="18"/>
      <c r="G71" s="52"/>
      <c r="H71" s="18"/>
      <c r="I71" s="52"/>
      <c r="J71" s="52"/>
      <c r="K71" s="52"/>
    </row>
    <row r="72" spans="1:11" x14ac:dyDescent="0.2">
      <c r="A72" s="52" t="s">
        <v>42</v>
      </c>
      <c r="B72" s="52"/>
      <c r="C72" s="18"/>
      <c r="D72" s="18"/>
      <c r="E72" s="18"/>
      <c r="F72" s="18"/>
      <c r="G72" s="52"/>
      <c r="H72" s="18"/>
      <c r="I72" s="52"/>
      <c r="J72" s="52"/>
      <c r="K72" s="52"/>
    </row>
    <row r="73" spans="1:11" ht="15" x14ac:dyDescent="0.25">
      <c r="A73" s="52" t="s">
        <v>366</v>
      </c>
      <c r="B73" s="423" t="s">
        <v>315</v>
      </c>
      <c r="C73" s="428">
        <v>101309</v>
      </c>
      <c r="D73" s="428">
        <v>107995</v>
      </c>
      <c r="E73" s="428">
        <v>115000</v>
      </c>
      <c r="F73" s="428">
        <f>E73</f>
        <v>115000</v>
      </c>
      <c r="G73" s="52"/>
      <c r="H73" s="428">
        <f>F73</f>
        <v>115000</v>
      </c>
      <c r="I73" s="52" t="s">
        <v>339</v>
      </c>
      <c r="J73" s="52"/>
      <c r="K73" s="52"/>
    </row>
    <row r="74" spans="1:11" x14ac:dyDescent="0.2">
      <c r="A74" s="52"/>
      <c r="B74" s="52"/>
      <c r="C74" s="18"/>
      <c r="D74" s="18"/>
      <c r="E74" s="18"/>
      <c r="F74" s="18"/>
      <c r="G74" s="52"/>
      <c r="H74" s="18"/>
      <c r="I74" s="52"/>
      <c r="J74" s="52"/>
      <c r="K74" s="52"/>
    </row>
    <row r="75" spans="1:11" x14ac:dyDescent="0.2">
      <c r="A75" s="52" t="s">
        <v>43</v>
      </c>
      <c r="B75" s="52"/>
      <c r="C75" s="18">
        <f>C70+C73</f>
        <v>3294324.1599999992</v>
      </c>
      <c r="D75" s="18">
        <f t="shared" ref="D75:H75" si="2">D70+D73</f>
        <v>3511500.6800000006</v>
      </c>
      <c r="E75" s="18">
        <f t="shared" si="2"/>
        <v>3870563</v>
      </c>
      <c r="F75" s="18">
        <f t="shared" si="2"/>
        <v>3807229.5</v>
      </c>
      <c r="G75" s="52"/>
      <c r="H75" s="18">
        <f t="shared" si="2"/>
        <v>3841141.4779000003</v>
      </c>
      <c r="I75" s="52"/>
      <c r="J75" s="52"/>
      <c r="K75" s="52"/>
    </row>
    <row r="76" spans="1:11" x14ac:dyDescent="0.2">
      <c r="A76" s="52"/>
      <c r="B76" s="52"/>
      <c r="C76" s="18"/>
      <c r="D76" s="18"/>
      <c r="E76" s="18"/>
      <c r="F76" s="18"/>
      <c r="G76" s="52"/>
      <c r="H76" s="18"/>
      <c r="I76" s="52"/>
      <c r="J76" s="52"/>
      <c r="K76" s="52"/>
    </row>
    <row r="77" spans="1:11" x14ac:dyDescent="0.2">
      <c r="A77" s="52" t="s">
        <v>44</v>
      </c>
      <c r="B77" s="52"/>
      <c r="C77" s="18"/>
      <c r="D77" s="18"/>
      <c r="E77" s="18"/>
      <c r="F77" s="18"/>
      <c r="G77" s="52"/>
      <c r="H77" s="18"/>
      <c r="I77" s="52"/>
      <c r="J77" s="52"/>
      <c r="K77" s="52"/>
    </row>
    <row r="78" spans="1:11" x14ac:dyDescent="0.2">
      <c r="A78" s="52"/>
      <c r="B78" s="52"/>
      <c r="C78" s="18"/>
      <c r="D78" s="18"/>
      <c r="E78" s="18"/>
      <c r="F78" s="18"/>
      <c r="G78" s="52"/>
      <c r="H78" s="18"/>
      <c r="I78" s="52"/>
      <c r="J78" s="52"/>
      <c r="K78" s="52"/>
    </row>
    <row r="79" spans="1:11" x14ac:dyDescent="0.2">
      <c r="A79" s="52" t="s">
        <v>45</v>
      </c>
      <c r="B79" s="52"/>
      <c r="C79" s="18"/>
      <c r="D79" s="18"/>
      <c r="E79" s="18"/>
      <c r="F79" s="18"/>
      <c r="G79" s="18"/>
      <c r="H79" s="18"/>
      <c r="I79" s="52"/>
      <c r="J79" s="52"/>
      <c r="K79" s="52"/>
    </row>
    <row r="80" spans="1:11" ht="15" x14ac:dyDescent="0.25">
      <c r="A80" s="52" t="s">
        <v>46</v>
      </c>
      <c r="B80" s="423" t="s">
        <v>315</v>
      </c>
      <c r="C80" s="428">
        <v>235004</v>
      </c>
      <c r="D80" s="428">
        <v>243000</v>
      </c>
      <c r="E80" s="428">
        <v>255000</v>
      </c>
      <c r="F80" s="428">
        <v>262650</v>
      </c>
      <c r="G80" s="52"/>
      <c r="H80" s="428">
        <v>270530</v>
      </c>
      <c r="I80" s="52" t="s">
        <v>340</v>
      </c>
      <c r="J80" s="52"/>
      <c r="K80" s="52"/>
    </row>
    <row r="81" spans="1:11" ht="15" x14ac:dyDescent="0.25">
      <c r="A81" s="52" t="s">
        <v>47</v>
      </c>
      <c r="B81" s="423" t="s">
        <v>315</v>
      </c>
      <c r="C81" s="428">
        <v>0</v>
      </c>
      <c r="D81" s="428">
        <v>0</v>
      </c>
      <c r="E81" s="428">
        <v>0</v>
      </c>
      <c r="F81" s="428">
        <v>0</v>
      </c>
      <c r="G81" s="52"/>
      <c r="H81" s="428">
        <v>0</v>
      </c>
      <c r="I81" s="52" t="s">
        <v>341</v>
      </c>
      <c r="J81" s="52"/>
      <c r="K81" s="52"/>
    </row>
    <row r="82" spans="1:11" x14ac:dyDescent="0.2">
      <c r="A82" s="52"/>
      <c r="B82" s="52"/>
      <c r="C82" s="18"/>
      <c r="D82" s="18"/>
      <c r="E82" s="18"/>
      <c r="F82" s="18"/>
      <c r="G82" s="52"/>
      <c r="H82" s="18"/>
      <c r="I82" s="52"/>
      <c r="J82" s="52"/>
      <c r="K82" s="52"/>
    </row>
    <row r="83" spans="1:11" x14ac:dyDescent="0.2">
      <c r="A83" s="52" t="s">
        <v>48</v>
      </c>
      <c r="B83" s="52"/>
      <c r="C83" s="18"/>
      <c r="D83" s="18"/>
      <c r="E83" s="18"/>
      <c r="F83" s="18"/>
      <c r="G83" s="52"/>
      <c r="H83" s="18"/>
      <c r="I83" s="52"/>
      <c r="J83" s="52"/>
      <c r="K83" s="52"/>
    </row>
    <row r="84" spans="1:11" ht="15" x14ac:dyDescent="0.25">
      <c r="A84" s="52" t="s">
        <v>49</v>
      </c>
      <c r="B84" s="423" t="s">
        <v>315</v>
      </c>
      <c r="C84" s="428">
        <v>0</v>
      </c>
      <c r="D84" s="428">
        <v>0</v>
      </c>
      <c r="E84" s="428">
        <v>0</v>
      </c>
      <c r="F84" s="428">
        <v>0</v>
      </c>
      <c r="G84" s="52"/>
      <c r="H84" s="428">
        <v>0</v>
      </c>
      <c r="I84" s="52"/>
      <c r="J84" s="52"/>
      <c r="K84" s="52"/>
    </row>
    <row r="85" spans="1:11" ht="15" x14ac:dyDescent="0.25">
      <c r="A85" s="52" t="s">
        <v>50</v>
      </c>
      <c r="B85" s="423" t="s">
        <v>315</v>
      </c>
      <c r="C85" s="428">
        <v>0</v>
      </c>
      <c r="D85" s="428">
        <v>0</v>
      </c>
      <c r="E85" s="428">
        <v>0</v>
      </c>
      <c r="F85" s="428">
        <v>0</v>
      </c>
      <c r="G85" s="52"/>
      <c r="H85" s="428">
        <v>0</v>
      </c>
      <c r="I85" s="52"/>
      <c r="J85" s="52"/>
      <c r="K85" s="52"/>
    </row>
    <row r="86" spans="1:11" ht="15" x14ac:dyDescent="0.25">
      <c r="A86" s="52" t="s">
        <v>51</v>
      </c>
      <c r="B86" s="423" t="s">
        <v>315</v>
      </c>
      <c r="C86" s="428">
        <v>0</v>
      </c>
      <c r="D86" s="428">
        <v>0</v>
      </c>
      <c r="E86" s="428">
        <v>0</v>
      </c>
      <c r="F86" s="428">
        <v>0</v>
      </c>
      <c r="G86" s="52"/>
      <c r="H86" s="428">
        <v>0</v>
      </c>
      <c r="I86" s="52"/>
      <c r="J86" s="52"/>
      <c r="K86" s="52"/>
    </row>
    <row r="87" spans="1:11" ht="15" x14ac:dyDescent="0.25">
      <c r="A87" s="52" t="s">
        <v>52</v>
      </c>
      <c r="B87" s="423" t="s">
        <v>315</v>
      </c>
      <c r="C87" s="428">
        <v>0</v>
      </c>
      <c r="D87" s="428">
        <v>0</v>
      </c>
      <c r="E87" s="428">
        <v>0</v>
      </c>
      <c r="F87" s="428">
        <v>0</v>
      </c>
      <c r="G87" s="52"/>
      <c r="H87" s="428">
        <v>0</v>
      </c>
      <c r="I87" s="52"/>
      <c r="J87" s="52"/>
      <c r="K87" s="52"/>
    </row>
    <row r="88" spans="1:11" ht="15" x14ac:dyDescent="0.25">
      <c r="A88" s="52" t="s">
        <v>53</v>
      </c>
      <c r="B88" s="423" t="s">
        <v>315</v>
      </c>
      <c r="C88" s="428">
        <v>0</v>
      </c>
      <c r="D88" s="428">
        <v>0</v>
      </c>
      <c r="E88" s="428">
        <v>0</v>
      </c>
      <c r="F88" s="428">
        <v>0</v>
      </c>
      <c r="G88" s="52"/>
      <c r="H88" s="428">
        <v>0</v>
      </c>
      <c r="I88" s="52"/>
      <c r="J88" s="52"/>
      <c r="K88" s="52"/>
    </row>
    <row r="89" spans="1:11" ht="15" x14ac:dyDescent="0.25">
      <c r="A89" s="52" t="s">
        <v>54</v>
      </c>
      <c r="B89" s="423" t="s">
        <v>315</v>
      </c>
      <c r="C89" s="428">
        <v>0</v>
      </c>
      <c r="D89" s="428">
        <v>0</v>
      </c>
      <c r="E89" s="428">
        <v>0</v>
      </c>
      <c r="F89" s="428">
        <v>0</v>
      </c>
      <c r="G89" s="52"/>
      <c r="H89" s="428">
        <v>0</v>
      </c>
      <c r="I89" s="52"/>
      <c r="J89" s="52"/>
      <c r="K89" s="52"/>
    </row>
    <row r="90" spans="1:11" x14ac:dyDescent="0.2">
      <c r="A90" s="52"/>
      <c r="B90" s="52"/>
      <c r="C90" s="18"/>
      <c r="D90" s="18"/>
      <c r="E90" s="18"/>
      <c r="F90" s="18"/>
      <c r="G90" s="52"/>
      <c r="H90" s="18"/>
      <c r="I90" s="52"/>
      <c r="J90" s="52"/>
      <c r="K90" s="52"/>
    </row>
    <row r="91" spans="1:11" x14ac:dyDescent="0.2">
      <c r="A91" s="52" t="s">
        <v>55</v>
      </c>
      <c r="B91" s="52"/>
      <c r="C91" s="431">
        <f>SUM(C78:C90)</f>
        <v>235004</v>
      </c>
      <c r="D91" s="431">
        <f>SUM(D78:D90)</f>
        <v>243000</v>
      </c>
      <c r="E91" s="431">
        <f>SUM(E78:E90)</f>
        <v>255000</v>
      </c>
      <c r="F91" s="431">
        <f t="shared" ref="F91:H91" si="3">SUM(F78:F90)</f>
        <v>262650</v>
      </c>
      <c r="G91" s="52"/>
      <c r="H91" s="431">
        <f t="shared" si="3"/>
        <v>270530</v>
      </c>
      <c r="I91" s="52"/>
      <c r="J91" s="52"/>
      <c r="K91" s="52"/>
    </row>
    <row r="92" spans="1:11" x14ac:dyDescent="0.2">
      <c r="A92" s="52"/>
      <c r="B92" s="52"/>
      <c r="C92" s="18"/>
      <c r="D92" s="18"/>
      <c r="E92" s="18"/>
      <c r="F92" s="18"/>
      <c r="G92" s="52"/>
      <c r="H92" s="18"/>
      <c r="I92" s="52"/>
      <c r="J92" s="52"/>
      <c r="K92" s="52"/>
    </row>
    <row r="93" spans="1:11" x14ac:dyDescent="0.2">
      <c r="A93" s="52" t="s">
        <v>56</v>
      </c>
      <c r="B93" s="52"/>
      <c r="C93" s="431">
        <f>C91+C75</f>
        <v>3529328.1599999992</v>
      </c>
      <c r="D93" s="431">
        <f>D91+D75</f>
        <v>3754500.6800000006</v>
      </c>
      <c r="E93" s="431">
        <f>E91+E75</f>
        <v>4125563</v>
      </c>
      <c r="F93" s="431">
        <f>F91+F75</f>
        <v>4069879.5</v>
      </c>
      <c r="G93" s="52"/>
      <c r="H93" s="431">
        <f t="shared" ref="H93" si="4">H91+H75</f>
        <v>4111671.4779000003</v>
      </c>
      <c r="I93" s="52"/>
      <c r="J93" s="52"/>
      <c r="K93" s="52"/>
    </row>
    <row r="94" spans="1:11" x14ac:dyDescent="0.2">
      <c r="A94" s="52"/>
      <c r="B94" s="52"/>
      <c r="C94" s="18"/>
      <c r="D94" s="18"/>
      <c r="E94" s="18"/>
      <c r="F94" s="18"/>
      <c r="G94" s="52"/>
      <c r="H94" s="18"/>
      <c r="I94" s="52"/>
      <c r="J94" s="52"/>
      <c r="K94" s="52"/>
    </row>
    <row r="95" spans="1:11" ht="15" x14ac:dyDescent="0.25">
      <c r="A95" s="52" t="s">
        <v>57</v>
      </c>
      <c r="B95" s="441" t="s">
        <v>156</v>
      </c>
      <c r="C95" s="464">
        <f>-'HE - Schedule 4 OFFICIAL'!D15</f>
        <v>-183785</v>
      </c>
      <c r="D95" s="464">
        <f>-'HE - Schedule 4 OFFICIAL'!F15</f>
        <v>-185143</v>
      </c>
      <c r="E95" s="464">
        <f>-'HE - Schedule 4 OFFICIAL'!H15</f>
        <v>-185464</v>
      </c>
      <c r="F95" s="464">
        <f>-'HE - Schedule 4 OFFICIAL'!J15</f>
        <v>-191028</v>
      </c>
      <c r="G95" s="63"/>
      <c r="H95" s="464">
        <f>-'HE - Schedule 4 OFFICIAL'!L15</f>
        <v>-196759</v>
      </c>
      <c r="I95" s="52" t="s">
        <v>342</v>
      </c>
      <c r="J95" s="52"/>
      <c r="K95" s="52"/>
    </row>
    <row r="96" spans="1:11" ht="14.25" x14ac:dyDescent="0.2">
      <c r="A96" s="52" t="s">
        <v>76</v>
      </c>
      <c r="B96" s="52"/>
      <c r="C96" s="18"/>
      <c r="D96" s="18"/>
      <c r="E96" s="18"/>
      <c r="F96" s="18"/>
      <c r="G96" s="52"/>
      <c r="H96" s="18"/>
      <c r="I96" s="52"/>
      <c r="J96" s="52"/>
      <c r="K96" s="52"/>
    </row>
    <row r="97" spans="1:11" ht="15" x14ac:dyDescent="0.25">
      <c r="A97" s="52" t="s">
        <v>58</v>
      </c>
      <c r="B97" s="441" t="s">
        <v>155</v>
      </c>
      <c r="C97" s="464">
        <f>-'HE - Schedule 5 OFFICIAL'!C29</f>
        <v>-151183.04209016927</v>
      </c>
      <c r="D97" s="464">
        <f>-'HE - Schedule 5 OFFICIAL'!D29</f>
        <v>-167782.57476959997</v>
      </c>
      <c r="E97" s="464">
        <f>-'HE - Schedule 5 OFFICIAL'!E29</f>
        <v>-169805.71339199998</v>
      </c>
      <c r="F97" s="464">
        <f>-'HE - Schedule 5 OFFICIAL'!F29</f>
        <v>-174899.88479375996</v>
      </c>
      <c r="G97" s="63"/>
      <c r="H97" s="464">
        <f>-'HE - Schedule 5 OFFICIAL'!G29</f>
        <v>-180146.88133757276</v>
      </c>
      <c r="I97" s="52" t="s">
        <v>343</v>
      </c>
      <c r="J97" s="52"/>
      <c r="K97" s="52"/>
    </row>
    <row r="98" spans="1:11" ht="14.25" x14ac:dyDescent="0.2">
      <c r="A98" s="52" t="s">
        <v>77</v>
      </c>
      <c r="B98" s="52"/>
      <c r="C98" s="18"/>
      <c r="D98" s="18"/>
      <c r="E98" s="18"/>
      <c r="F98" s="18"/>
      <c r="G98" s="52"/>
      <c r="H98" s="18"/>
      <c r="I98" s="52"/>
      <c r="J98" s="52"/>
      <c r="K98" s="52"/>
    </row>
    <row r="99" spans="1:11" ht="15" x14ac:dyDescent="0.25">
      <c r="A99" s="52" t="s">
        <v>59</v>
      </c>
      <c r="B99" s="423" t="s">
        <v>154</v>
      </c>
      <c r="C99" s="467">
        <f>-'APS011 Sec II'!K27</f>
        <v>-273283.55</v>
      </c>
      <c r="D99" s="480">
        <f>-332940.3037</f>
        <v>-332940.30369999999</v>
      </c>
      <c r="E99" s="463">
        <v>-348413</v>
      </c>
      <c r="F99" s="463">
        <v>-360000</v>
      </c>
      <c r="G99" s="63"/>
      <c r="H99" s="463">
        <f>F99</f>
        <v>-360000</v>
      </c>
      <c r="I99" s="52" t="s">
        <v>344</v>
      </c>
      <c r="J99" s="52"/>
      <c r="K99" s="52"/>
    </row>
    <row r="100" spans="1:11" x14ac:dyDescent="0.2">
      <c r="A100" s="52"/>
      <c r="B100" s="52"/>
      <c r="C100" s="18"/>
      <c r="D100" s="18"/>
      <c r="E100" s="18"/>
      <c r="F100" s="18"/>
      <c r="G100" s="52"/>
      <c r="H100" s="18"/>
      <c r="I100" s="52"/>
      <c r="J100" s="52"/>
      <c r="K100" s="52"/>
    </row>
    <row r="101" spans="1:11" x14ac:dyDescent="0.2">
      <c r="A101" s="52" t="s">
        <v>60</v>
      </c>
      <c r="B101" s="52"/>
      <c r="C101" s="431">
        <f>SUM(C93:C100)</f>
        <v>2921076.5679098302</v>
      </c>
      <c r="D101" s="431">
        <f>SUM(D93:D100)</f>
        <v>3068634.8015304008</v>
      </c>
      <c r="E101" s="431">
        <f t="shared" ref="E101:H101" si="5">SUM(E93:E100)</f>
        <v>3421880.2866079998</v>
      </c>
      <c r="F101" s="431">
        <f t="shared" si="5"/>
        <v>3343951.6152062402</v>
      </c>
      <c r="G101" s="52"/>
      <c r="H101" s="431">
        <f t="shared" si="5"/>
        <v>3374765.5965624275</v>
      </c>
      <c r="I101" s="52" t="s">
        <v>345</v>
      </c>
      <c r="J101" s="52"/>
      <c r="K101" s="52"/>
    </row>
    <row r="102" spans="1:11" ht="14.25" x14ac:dyDescent="0.2">
      <c r="A102" s="52" t="s">
        <v>78</v>
      </c>
      <c r="B102" s="52"/>
      <c r="C102" s="18"/>
      <c r="D102" s="18"/>
      <c r="E102" s="18"/>
      <c r="F102" s="18"/>
      <c r="G102" s="52"/>
      <c r="H102" s="18"/>
      <c r="I102" s="52"/>
      <c r="J102" s="52"/>
      <c r="K102" s="52"/>
    </row>
    <row r="103" spans="1:11" x14ac:dyDescent="0.2">
      <c r="A103" s="52"/>
      <c r="B103" s="52"/>
      <c r="C103" s="18"/>
      <c r="D103" s="18"/>
      <c r="E103" s="18"/>
      <c r="F103" s="18"/>
      <c r="G103" s="52"/>
      <c r="H103" s="18"/>
      <c r="I103" s="52"/>
      <c r="J103" s="52"/>
      <c r="K103" s="52"/>
    </row>
    <row r="104" spans="1:11" x14ac:dyDescent="0.2">
      <c r="A104" s="52"/>
      <c r="B104" s="52"/>
      <c r="C104" s="18"/>
      <c r="D104" s="18"/>
      <c r="E104" s="18"/>
      <c r="F104" s="18"/>
      <c r="G104" s="52"/>
      <c r="H104" s="18"/>
      <c r="I104" s="52"/>
      <c r="J104" s="52"/>
      <c r="K104" s="52"/>
    </row>
    <row r="105" spans="1:11" ht="39.75" customHeight="1" x14ac:dyDescent="0.2">
      <c r="A105" s="52" t="s">
        <v>357</v>
      </c>
      <c r="B105" s="52"/>
      <c r="C105" s="18"/>
      <c r="D105" s="18"/>
      <c r="E105" s="18"/>
      <c r="F105" s="18"/>
      <c r="G105" s="52"/>
      <c r="H105" s="18"/>
      <c r="I105" s="805" t="s">
        <v>346</v>
      </c>
      <c r="J105" s="805"/>
      <c r="K105" s="805"/>
    </row>
    <row r="106" spans="1:11" x14ac:dyDescent="0.2">
      <c r="A106" s="52"/>
      <c r="B106" s="52"/>
      <c r="C106" s="431"/>
      <c r="D106" s="431"/>
      <c r="E106" s="431"/>
      <c r="F106" s="431"/>
      <c r="G106" s="52"/>
      <c r="H106" s="431"/>
      <c r="I106" s="52"/>
      <c r="J106" s="52"/>
      <c r="K106" s="52"/>
    </row>
    <row r="107" spans="1:11" x14ac:dyDescent="0.2">
      <c r="A107" s="52" t="s">
        <v>544</v>
      </c>
      <c r="B107" s="52"/>
      <c r="C107" s="431">
        <f>-C59</f>
        <v>372294.35</v>
      </c>
      <c r="D107" s="431">
        <f t="shared" ref="D107:H107" si="6">-D59</f>
        <v>417907.43</v>
      </c>
      <c r="E107" s="431">
        <f t="shared" si="6"/>
        <v>387151</v>
      </c>
      <c r="F107" s="431">
        <f t="shared" si="6"/>
        <v>450000</v>
      </c>
      <c r="G107" s="52"/>
      <c r="H107" s="431">
        <f t="shared" si="6"/>
        <v>450000</v>
      </c>
      <c r="I107" s="52"/>
      <c r="J107" s="52"/>
      <c r="K107" s="52"/>
    </row>
    <row r="108" spans="1:11" x14ac:dyDescent="0.2">
      <c r="A108" s="52" t="s">
        <v>545</v>
      </c>
      <c r="B108" s="52"/>
      <c r="C108" s="18"/>
      <c r="D108" s="18"/>
      <c r="E108" s="18"/>
      <c r="F108" s="18"/>
      <c r="G108" s="52"/>
      <c r="H108" s="18"/>
      <c r="I108" s="52"/>
      <c r="J108" s="52"/>
      <c r="K108" s="52"/>
    </row>
    <row r="109" spans="1:11" x14ac:dyDescent="0.2">
      <c r="A109" s="52" t="s">
        <v>546</v>
      </c>
      <c r="B109" s="52"/>
      <c r="C109" s="18">
        <f>-C61</f>
        <v>0</v>
      </c>
      <c r="D109" s="18">
        <f t="shared" ref="D109:F109" si="7">-D61</f>
        <v>0</v>
      </c>
      <c r="E109" s="18">
        <f t="shared" si="7"/>
        <v>0</v>
      </c>
      <c r="F109" s="18">
        <f t="shared" si="7"/>
        <v>0</v>
      </c>
      <c r="G109" s="52"/>
      <c r="H109" s="18">
        <f>-H61</f>
        <v>0</v>
      </c>
      <c r="I109" s="52"/>
      <c r="J109" s="52"/>
      <c r="K109" s="52"/>
    </row>
    <row r="110" spans="1:11" x14ac:dyDescent="0.2">
      <c r="A110" s="52" t="s">
        <v>547</v>
      </c>
      <c r="B110" s="52"/>
      <c r="C110" s="18"/>
      <c r="D110" s="18"/>
      <c r="E110" s="18"/>
      <c r="F110" s="18"/>
      <c r="G110" s="52"/>
      <c r="H110" s="18"/>
      <c r="I110" s="52"/>
      <c r="J110" s="52"/>
      <c r="K110" s="52"/>
    </row>
    <row r="111" spans="1:11" ht="15" x14ac:dyDescent="0.25">
      <c r="A111" s="52" t="s">
        <v>548</v>
      </c>
      <c r="B111" s="423" t="s">
        <v>315</v>
      </c>
      <c r="C111" s="428">
        <v>0</v>
      </c>
      <c r="D111" s="428">
        <v>0</v>
      </c>
      <c r="E111" s="428">
        <v>0</v>
      </c>
      <c r="F111" s="428">
        <v>0</v>
      </c>
      <c r="G111" s="52"/>
      <c r="H111" s="428">
        <v>0</v>
      </c>
      <c r="I111" s="52" t="s">
        <v>347</v>
      </c>
      <c r="J111" s="52"/>
      <c r="K111" s="52"/>
    </row>
    <row r="112" spans="1:11" x14ac:dyDescent="0.2">
      <c r="A112" s="63" t="s">
        <v>549</v>
      </c>
      <c r="B112" s="52"/>
      <c r="C112" s="431">
        <f>-C99</f>
        <v>273283.55</v>
      </c>
      <c r="D112" s="431">
        <f t="shared" ref="D112:H112" si="8">-D99</f>
        <v>332940.30369999999</v>
      </c>
      <c r="E112" s="431">
        <f t="shared" si="8"/>
        <v>348413</v>
      </c>
      <c r="F112" s="431">
        <f t="shared" si="8"/>
        <v>360000</v>
      </c>
      <c r="G112" s="52"/>
      <c r="H112" s="431">
        <f t="shared" si="8"/>
        <v>360000</v>
      </c>
      <c r="I112" s="52"/>
      <c r="J112" s="52"/>
      <c r="K112" s="52"/>
    </row>
    <row r="113" spans="1:20" x14ac:dyDescent="0.2">
      <c r="A113" s="63" t="s">
        <v>550</v>
      </c>
      <c r="B113" s="52"/>
      <c r="C113" s="431">
        <f>-C40</f>
        <v>105710</v>
      </c>
      <c r="D113" s="431">
        <f t="shared" ref="D113:H113" si="9">-D40</f>
        <v>140180</v>
      </c>
      <c r="E113" s="431">
        <f t="shared" si="9"/>
        <v>123739</v>
      </c>
      <c r="F113" s="431">
        <f t="shared" si="9"/>
        <v>129925.95000000001</v>
      </c>
      <c r="G113" s="52"/>
      <c r="H113" s="431">
        <f t="shared" si="9"/>
        <v>136422</v>
      </c>
      <c r="I113" s="52"/>
      <c r="J113" s="52"/>
      <c r="K113" s="52"/>
    </row>
    <row r="114" spans="1:20" x14ac:dyDescent="0.2">
      <c r="A114" s="52" t="s">
        <v>551</v>
      </c>
      <c r="B114" s="52"/>
      <c r="C114" s="431"/>
      <c r="D114" s="431"/>
      <c r="E114" s="431"/>
      <c r="F114" s="431"/>
      <c r="G114" s="52"/>
      <c r="H114" s="431"/>
      <c r="I114" s="52"/>
      <c r="J114" s="52"/>
      <c r="K114" s="52"/>
    </row>
    <row r="115" spans="1:20" s="1" customFormat="1" x14ac:dyDescent="0.2">
      <c r="A115" s="52" t="s">
        <v>61</v>
      </c>
      <c r="B115" s="52"/>
      <c r="C115" s="431">
        <f>-SUM(C43)</f>
        <v>0</v>
      </c>
      <c r="D115" s="431">
        <f t="shared" ref="D115:H115" si="10">-SUM(D43)</f>
        <v>0</v>
      </c>
      <c r="E115" s="431">
        <f t="shared" si="10"/>
        <v>0</v>
      </c>
      <c r="F115" s="431">
        <f t="shared" si="10"/>
        <v>0</v>
      </c>
      <c r="G115" s="52"/>
      <c r="H115" s="431">
        <f t="shared" si="10"/>
        <v>0</v>
      </c>
      <c r="I115" s="52"/>
      <c r="J115" s="52"/>
      <c r="K115" s="52"/>
      <c r="L115" s="2"/>
      <c r="M115" s="2"/>
      <c r="N115" s="2"/>
      <c r="O115" s="2"/>
      <c r="P115" s="2"/>
      <c r="Q115" s="2"/>
      <c r="R115" s="2"/>
      <c r="S115" s="2"/>
      <c r="T115" s="2"/>
    </row>
    <row r="116" spans="1:20" s="1" customFormat="1" x14ac:dyDescent="0.2">
      <c r="A116" s="52" t="s">
        <v>552</v>
      </c>
      <c r="B116" s="52"/>
      <c r="C116" s="431"/>
      <c r="D116" s="431"/>
      <c r="E116" s="431"/>
      <c r="F116" s="431"/>
      <c r="G116" s="52"/>
      <c r="H116" s="431"/>
      <c r="I116" s="52"/>
      <c r="J116" s="52"/>
      <c r="K116" s="52"/>
      <c r="L116" s="2"/>
      <c r="M116" s="2"/>
      <c r="N116" s="2"/>
      <c r="O116" s="2"/>
      <c r="P116" s="2"/>
      <c r="Q116" s="2"/>
      <c r="R116" s="2"/>
      <c r="S116" s="2"/>
      <c r="T116" s="2"/>
    </row>
    <row r="117" spans="1:20" s="1" customFormat="1" x14ac:dyDescent="0.2">
      <c r="A117" s="52" t="s">
        <v>553</v>
      </c>
      <c r="B117" s="52"/>
      <c r="C117" s="431">
        <f>-SUM(C46)</f>
        <v>0</v>
      </c>
      <c r="D117" s="431">
        <f t="shared" ref="D117:H117" si="11">-SUM(D46)</f>
        <v>0</v>
      </c>
      <c r="E117" s="460">
        <f t="shared" si="11"/>
        <v>0</v>
      </c>
      <c r="F117" s="460">
        <f t="shared" si="11"/>
        <v>0</v>
      </c>
      <c r="G117" s="63"/>
      <c r="H117" s="460">
        <f t="shared" si="11"/>
        <v>0</v>
      </c>
      <c r="I117" s="52"/>
      <c r="J117" s="52"/>
      <c r="K117" s="52"/>
      <c r="L117" s="2"/>
      <c r="M117" s="2"/>
      <c r="N117" s="2"/>
      <c r="O117" s="2"/>
      <c r="P117" s="2"/>
      <c r="Q117" s="2"/>
      <c r="R117" s="2"/>
      <c r="S117" s="2"/>
      <c r="T117" s="2"/>
    </row>
    <row r="118" spans="1:20" s="1" customFormat="1" x14ac:dyDescent="0.2">
      <c r="A118" s="52" t="s">
        <v>554</v>
      </c>
      <c r="B118" s="52"/>
      <c r="C118" s="431">
        <f>-C47</f>
        <v>0</v>
      </c>
      <c r="D118" s="431">
        <f>-D47</f>
        <v>0</v>
      </c>
      <c r="E118" s="460">
        <f>-E47</f>
        <v>0</v>
      </c>
      <c r="F118" s="460">
        <f>-F47</f>
        <v>0</v>
      </c>
      <c r="G118" s="63"/>
      <c r="H118" s="460">
        <f>-H47</f>
        <v>0</v>
      </c>
      <c r="I118" s="52"/>
      <c r="J118" s="52"/>
      <c r="K118" s="52"/>
      <c r="L118" s="2"/>
      <c r="M118" s="2"/>
      <c r="N118" s="2"/>
      <c r="O118" s="2"/>
      <c r="P118" s="2"/>
      <c r="Q118" s="2"/>
      <c r="R118" s="2"/>
      <c r="S118" s="2"/>
      <c r="T118" s="2"/>
    </row>
    <row r="119" spans="1:20" s="1" customFormat="1" x14ac:dyDescent="0.2">
      <c r="A119" s="52" t="s">
        <v>555</v>
      </c>
      <c r="B119" s="52"/>
      <c r="C119" s="431">
        <f>-C49</f>
        <v>31562</v>
      </c>
      <c r="D119" s="431">
        <f t="shared" ref="D119:H119" si="12">-D49</f>
        <v>26328</v>
      </c>
      <c r="E119" s="460">
        <f t="shared" si="12"/>
        <v>26526</v>
      </c>
      <c r="F119" s="460">
        <f t="shared" si="12"/>
        <v>28913.340000000004</v>
      </c>
      <c r="G119" s="63"/>
      <c r="H119" s="460">
        <f t="shared" si="12"/>
        <v>31516</v>
      </c>
      <c r="I119" s="52"/>
      <c r="J119" s="52"/>
      <c r="K119" s="52"/>
      <c r="L119" s="2"/>
      <c r="M119" s="2"/>
      <c r="N119" s="2"/>
      <c r="O119" s="2"/>
      <c r="P119" s="2"/>
      <c r="Q119" s="2"/>
      <c r="R119" s="2"/>
      <c r="S119" s="2"/>
      <c r="T119" s="2"/>
    </row>
    <row r="120" spans="1:20" s="1" customFormat="1" x14ac:dyDescent="0.2">
      <c r="A120" s="52" t="s">
        <v>62</v>
      </c>
      <c r="B120" s="52"/>
      <c r="C120" s="431"/>
      <c r="D120" s="431"/>
      <c r="E120" s="431"/>
      <c r="F120" s="431"/>
      <c r="G120" s="52"/>
      <c r="H120" s="431"/>
      <c r="I120" s="52"/>
      <c r="J120" s="52"/>
      <c r="K120" s="52"/>
      <c r="L120" s="2"/>
      <c r="M120" s="2"/>
      <c r="N120" s="2"/>
      <c r="O120" s="2"/>
      <c r="P120" s="2"/>
      <c r="Q120" s="2"/>
      <c r="R120" s="2"/>
      <c r="S120" s="2"/>
      <c r="T120" s="2"/>
    </row>
    <row r="121" spans="1:20" s="1" customFormat="1" x14ac:dyDescent="0.2">
      <c r="A121" s="52" t="s">
        <v>556</v>
      </c>
      <c r="B121" s="52"/>
      <c r="C121" s="431"/>
      <c r="D121" s="431"/>
      <c r="E121" s="431"/>
      <c r="F121" s="431"/>
      <c r="G121" s="52"/>
      <c r="H121" s="431"/>
      <c r="I121" s="52"/>
      <c r="J121" s="52"/>
      <c r="K121" s="52"/>
      <c r="L121" s="2"/>
      <c r="M121" s="2"/>
      <c r="N121" s="2"/>
      <c r="O121" s="2"/>
      <c r="P121" s="2"/>
      <c r="Q121" s="2"/>
      <c r="R121" s="2"/>
      <c r="S121" s="2"/>
      <c r="T121" s="2"/>
    </row>
    <row r="122" spans="1:20" x14ac:dyDescent="0.2">
      <c r="A122" s="52" t="s">
        <v>557</v>
      </c>
      <c r="B122" s="52"/>
      <c r="C122" s="431"/>
      <c r="D122" s="431"/>
      <c r="E122" s="431"/>
      <c r="F122" s="431"/>
      <c r="G122" s="52"/>
      <c r="H122" s="431"/>
      <c r="I122" s="52"/>
      <c r="J122" s="52"/>
      <c r="K122" s="52"/>
    </row>
    <row r="123" spans="1:20" x14ac:dyDescent="0.2">
      <c r="A123" s="52"/>
      <c r="B123" s="52"/>
      <c r="C123" s="431"/>
      <c r="D123" s="431"/>
      <c r="E123" s="431"/>
      <c r="F123" s="431"/>
      <c r="G123" s="52"/>
      <c r="H123" s="431"/>
      <c r="I123" s="52"/>
      <c r="J123" s="52"/>
      <c r="K123" s="52"/>
    </row>
    <row r="124" spans="1:20" x14ac:dyDescent="0.2">
      <c r="A124" s="52" t="s">
        <v>63</v>
      </c>
      <c r="B124" s="52"/>
      <c r="C124" s="431">
        <f>+C101+SUM(C106:C123)-SUM(C121:C122)</f>
        <v>3703926.4679098302</v>
      </c>
      <c r="D124" s="431">
        <f>+D101+SUM(D106:D123)-SUM(D121:D122)</f>
        <v>3985990.535230401</v>
      </c>
      <c r="E124" s="431">
        <f>+E101+SUM(E106:E123)-SUM(E121:E122)</f>
        <v>4307709.2866079994</v>
      </c>
      <c r="F124" s="431">
        <f>+F101+SUM(F106:F123)-SUM(F121:F122)</f>
        <v>4312790.9052062398</v>
      </c>
      <c r="G124" s="52"/>
      <c r="H124" s="431">
        <f>+H101+SUM(H106:H123)-SUM(H121:H122)</f>
        <v>4352703.5965624275</v>
      </c>
      <c r="I124" s="52"/>
      <c r="J124" s="52"/>
      <c r="K124" s="52"/>
    </row>
    <row r="125" spans="1:20" x14ac:dyDescent="0.2">
      <c r="A125" s="52" t="s">
        <v>64</v>
      </c>
      <c r="B125" s="52"/>
      <c r="C125" s="18"/>
      <c r="D125" s="18"/>
      <c r="E125" s="18"/>
      <c r="F125" s="18"/>
      <c r="G125" s="52"/>
      <c r="H125" s="18"/>
      <c r="I125" s="52"/>
      <c r="J125" s="52"/>
      <c r="K125" s="52"/>
    </row>
    <row r="126" spans="1:20" x14ac:dyDescent="0.2">
      <c r="A126" s="52"/>
      <c r="B126" s="52"/>
      <c r="C126" s="18"/>
      <c r="D126" s="18"/>
      <c r="E126" s="18"/>
      <c r="F126" s="18"/>
      <c r="G126" s="52"/>
      <c r="H126" s="18"/>
      <c r="I126" s="52"/>
      <c r="J126" s="52"/>
      <c r="K126" s="52"/>
    </row>
    <row r="127" spans="1:20" x14ac:dyDescent="0.2">
      <c r="C127" s="3"/>
      <c r="D127" s="3"/>
      <c r="E127" s="4"/>
      <c r="F127" s="4"/>
      <c r="G127" s="4"/>
    </row>
    <row r="128" spans="1:20" x14ac:dyDescent="0.2">
      <c r="C128" s="3"/>
      <c r="D128" s="3"/>
      <c r="E128" s="4"/>
      <c r="F128" s="4"/>
      <c r="G128" s="4"/>
    </row>
    <row r="129" spans="3:7" x14ac:dyDescent="0.2">
      <c r="C129" s="3"/>
      <c r="D129" s="3"/>
      <c r="E129" s="4"/>
      <c r="F129" s="4"/>
      <c r="G129" s="4"/>
    </row>
    <row r="130" spans="3:7" x14ac:dyDescent="0.2">
      <c r="C130" s="3"/>
      <c r="D130" s="3"/>
      <c r="E130" s="4"/>
      <c r="F130" s="4"/>
      <c r="G130" s="4"/>
    </row>
    <row r="131" spans="3:7" x14ac:dyDescent="0.2">
      <c r="C131" s="3"/>
      <c r="D131" s="3"/>
      <c r="E131" s="4"/>
      <c r="F131" s="4"/>
      <c r="G131" s="4"/>
    </row>
    <row r="132" spans="3:7" x14ac:dyDescent="0.2">
      <c r="C132" s="3"/>
      <c r="D132" s="3"/>
      <c r="E132" s="4"/>
      <c r="F132" s="4"/>
      <c r="G132" s="4"/>
    </row>
  </sheetData>
  <mergeCells count="15">
    <mergeCell ref="I47:K48"/>
    <mergeCell ref="I31:J32"/>
    <mergeCell ref="I33:K33"/>
    <mergeCell ref="I37:K37"/>
    <mergeCell ref="I105:K105"/>
    <mergeCell ref="A1:J1"/>
    <mergeCell ref="G10:G12"/>
    <mergeCell ref="G15:G16"/>
    <mergeCell ref="J6:J16"/>
    <mergeCell ref="D25:F25"/>
    <mergeCell ref="A22:K22"/>
    <mergeCell ref="A23:K23"/>
    <mergeCell ref="A2:J2"/>
    <mergeCell ref="A3:J3"/>
    <mergeCell ref="A4:J4"/>
  </mergeCells>
  <printOptions gridLines="1"/>
  <pageMargins left="0.75" right="0.75" top="0.46" bottom="0.55000000000000004" header="0.5" footer="0.21"/>
  <pageSetup scale="34" orientation="portrait" r:id="rId1"/>
  <headerFooter alignWithMargins="0">
    <oddFooter xml:space="preserve">&amp;Lh:/cjr/lar2002 / &amp;F &amp;D &amp;T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D35"/>
  <sheetViews>
    <sheetView zoomScale="85" zoomScaleNormal="85" zoomScaleSheetLayoutView="115" workbookViewId="0">
      <pane xSplit="1" ySplit="1" topLeftCell="B2" activePane="bottomRight" state="frozen"/>
      <selection activeCell="K37" sqref="K37"/>
      <selection pane="topRight" activeCell="K37" sqref="K37"/>
      <selection pane="bottomLeft" activeCell="K37" sqref="K37"/>
      <selection pane="bottomRight" activeCell="C35" sqref="C34:C35"/>
    </sheetView>
  </sheetViews>
  <sheetFormatPr defaultRowHeight="12.75" x14ac:dyDescent="0.2"/>
  <cols>
    <col min="1" max="1" width="50.7109375" style="2" customWidth="1"/>
    <col min="2" max="2" width="27.42578125" style="2" bestFit="1" customWidth="1"/>
    <col min="3" max="3" width="18.140625" style="2" customWidth="1"/>
    <col min="4" max="4" width="16" style="2" customWidth="1"/>
    <col min="5" max="5" width="13.7109375" style="1" customWidth="1"/>
    <col min="6" max="6" width="14.7109375" style="1" customWidth="1"/>
    <col min="7" max="7" width="20.42578125" style="1" customWidth="1"/>
    <col min="8" max="8" width="12.28515625" style="1" bestFit="1" customWidth="1"/>
    <col min="9" max="9" width="16.42578125" style="1" bestFit="1" customWidth="1"/>
    <col min="10" max="10" width="71.5703125" style="2" customWidth="1"/>
    <col min="11" max="11" width="13" style="2" customWidth="1"/>
    <col min="12" max="12" width="14.42578125" style="2" bestFit="1" customWidth="1"/>
    <col min="13" max="13" width="12.28515625" style="2" bestFit="1" customWidth="1"/>
    <col min="14" max="14" width="40.85546875" style="2" customWidth="1"/>
    <col min="15" max="16" width="12.28515625" style="2" bestFit="1" customWidth="1"/>
    <col min="17" max="17" width="11.5703125" style="2" bestFit="1" customWidth="1"/>
    <col min="18" max="18" width="12.28515625" style="2" bestFit="1" customWidth="1"/>
    <col min="19" max="19" width="11.28515625" style="2" bestFit="1" customWidth="1"/>
    <col min="20" max="20" width="10.7109375" style="2" customWidth="1"/>
    <col min="21" max="16384" width="9.140625" style="2"/>
  </cols>
  <sheetData>
    <row r="1" spans="1:11" x14ac:dyDescent="0.2">
      <c r="A1" s="796" t="s">
        <v>407</v>
      </c>
      <c r="B1" s="796"/>
      <c r="C1" s="796"/>
      <c r="D1" s="796"/>
      <c r="E1" s="796"/>
      <c r="F1" s="796"/>
      <c r="G1" s="796"/>
      <c r="H1" s="796"/>
      <c r="I1" s="796"/>
      <c r="J1" s="796"/>
      <c r="K1" s="796"/>
    </row>
    <row r="2" spans="1:11" ht="15" x14ac:dyDescent="0.2">
      <c r="A2" s="796"/>
      <c r="B2" s="796"/>
      <c r="C2" s="796"/>
      <c r="D2" s="796"/>
      <c r="E2" s="796"/>
      <c r="F2" s="796"/>
      <c r="G2" s="796"/>
      <c r="H2" s="797"/>
      <c r="I2" s="797"/>
      <c r="J2" s="797"/>
      <c r="K2" s="797"/>
    </row>
    <row r="3" spans="1:11" x14ac:dyDescent="0.2">
      <c r="A3" s="52" t="s">
        <v>84</v>
      </c>
      <c r="B3" s="52"/>
      <c r="C3" s="52"/>
      <c r="D3" s="52"/>
      <c r="E3" s="52"/>
      <c r="F3" s="52"/>
      <c r="G3" s="52"/>
      <c r="H3" s="52"/>
      <c r="I3" s="52"/>
      <c r="J3" s="52"/>
      <c r="K3" s="52"/>
    </row>
    <row r="4" spans="1:11" ht="15" x14ac:dyDescent="0.25">
      <c r="A4" s="60">
        <f>VALUE('INPUT SHEET FOR LAR'!D5)</f>
        <v>711</v>
      </c>
      <c r="B4" s="52"/>
      <c r="C4" s="400" t="s">
        <v>81</v>
      </c>
      <c r="D4" s="794" t="str">
        <f>'INPUT SHEET FOR LAR'!D4</f>
        <v>Tracy Foster</v>
      </c>
      <c r="E4" s="795"/>
      <c r="F4" s="795"/>
      <c r="G4" s="489"/>
      <c r="H4" s="52" t="s">
        <v>104</v>
      </c>
      <c r="I4" s="61">
        <f ca="1">'INPUT SHEET FOR LAR'!D7</f>
        <v>43957</v>
      </c>
      <c r="J4" s="52"/>
      <c r="K4" s="52"/>
    </row>
    <row r="5" spans="1:11" x14ac:dyDescent="0.2">
      <c r="A5" s="52" t="s">
        <v>83</v>
      </c>
      <c r="B5" s="52"/>
      <c r="C5" s="52"/>
      <c r="D5" s="52"/>
      <c r="E5" s="52"/>
      <c r="F5" s="52"/>
      <c r="G5" s="52"/>
      <c r="H5" s="52"/>
      <c r="I5" s="52"/>
      <c r="J5" s="52"/>
      <c r="K5" s="52"/>
    </row>
    <row r="6" spans="1:11" x14ac:dyDescent="0.2">
      <c r="A6" s="60" t="str">
        <f>'INPUT SHEET FOR LAR'!D6</f>
        <v>University Name</v>
      </c>
      <c r="B6" s="400"/>
      <c r="C6" s="400" t="s">
        <v>2</v>
      </c>
      <c r="D6" s="62" t="s">
        <v>2</v>
      </c>
      <c r="E6" s="400" t="s">
        <v>4</v>
      </c>
      <c r="F6" s="62" t="s">
        <v>5</v>
      </c>
      <c r="G6" s="62"/>
      <c r="H6" s="62" t="s">
        <v>5</v>
      </c>
      <c r="I6" s="52"/>
      <c r="J6" s="52"/>
      <c r="K6" s="52"/>
    </row>
    <row r="7" spans="1:11" x14ac:dyDescent="0.2">
      <c r="A7" s="400" t="s">
        <v>6</v>
      </c>
      <c r="B7" s="444" t="s">
        <v>314</v>
      </c>
      <c r="C7" s="400">
        <f>D7-1</f>
        <v>2019</v>
      </c>
      <c r="D7" s="400">
        <f>E7-1</f>
        <v>2020</v>
      </c>
      <c r="E7" s="400">
        <f>F7-1</f>
        <v>2021</v>
      </c>
      <c r="F7" s="400">
        <f>H7-1</f>
        <v>2022</v>
      </c>
      <c r="G7" s="400"/>
      <c r="H7" s="400">
        <f>'INPUT SHEET FOR LAR'!D3</f>
        <v>2023</v>
      </c>
      <c r="I7" s="63" t="s">
        <v>7</v>
      </c>
      <c r="J7" s="52"/>
      <c r="K7" s="52"/>
    </row>
    <row r="8" spans="1:11" x14ac:dyDescent="0.2">
      <c r="A8" s="52"/>
      <c r="B8" s="52"/>
      <c r="C8" s="64"/>
      <c r="D8" s="64"/>
      <c r="E8" s="64"/>
      <c r="F8" s="52"/>
      <c r="G8" s="52"/>
      <c r="H8" s="52"/>
      <c r="I8" s="52"/>
      <c r="J8" s="52"/>
      <c r="K8" s="52"/>
    </row>
    <row r="9" spans="1:11" x14ac:dyDescent="0.2">
      <c r="A9" s="52" t="s">
        <v>408</v>
      </c>
      <c r="B9" s="52"/>
      <c r="C9" s="18"/>
      <c r="D9" s="18"/>
      <c r="E9" s="18"/>
      <c r="F9" s="52"/>
      <c r="G9" s="52"/>
      <c r="H9" s="52"/>
      <c r="I9" s="52"/>
      <c r="J9" s="52"/>
      <c r="K9" s="52"/>
    </row>
    <row r="10" spans="1:11" ht="15" customHeight="1" x14ac:dyDescent="0.25">
      <c r="A10" s="52" t="s">
        <v>409</v>
      </c>
      <c r="B10" s="423" t="s">
        <v>315</v>
      </c>
      <c r="C10" s="428">
        <v>0</v>
      </c>
      <c r="D10" s="463">
        <v>0</v>
      </c>
      <c r="E10" s="428">
        <v>0</v>
      </c>
      <c r="F10" s="500">
        <f>E10*(1+'INPUT SHEET FOR LAR'!$D$28)</f>
        <v>0</v>
      </c>
      <c r="G10" s="52"/>
      <c r="H10" s="500">
        <f>F10*(1+'INPUT SHEET FOR LAR'!$D$28)</f>
        <v>0</v>
      </c>
      <c r="I10" s="801"/>
      <c r="J10" s="800"/>
      <c r="K10" s="52"/>
    </row>
    <row r="11" spans="1:11" ht="15" x14ac:dyDescent="0.25">
      <c r="A11" s="52" t="s">
        <v>410</v>
      </c>
      <c r="B11" s="423" t="s">
        <v>315</v>
      </c>
      <c r="C11" s="428">
        <v>0</v>
      </c>
      <c r="D11" s="463">
        <v>0</v>
      </c>
      <c r="E11" s="428">
        <v>0</v>
      </c>
      <c r="F11" s="500">
        <f>E11*(1+'INPUT SHEET FOR LAR'!$D$28)</f>
        <v>0</v>
      </c>
      <c r="G11" s="52"/>
      <c r="H11" s="500">
        <f>F11*(1+'INPUT SHEET FOR LAR'!$D$28)</f>
        <v>0</v>
      </c>
      <c r="I11" s="801"/>
      <c r="J11" s="800"/>
      <c r="K11" s="52"/>
    </row>
    <row r="12" spans="1:11" x14ac:dyDescent="0.2">
      <c r="A12" s="52" t="s">
        <v>411</v>
      </c>
      <c r="B12" s="52"/>
      <c r="C12" s="18"/>
      <c r="D12" s="18"/>
      <c r="E12" s="18"/>
      <c r="F12" s="18"/>
      <c r="G12" s="52"/>
      <c r="H12" s="18"/>
      <c r="I12" s="52"/>
      <c r="J12" s="52"/>
      <c r="K12" s="52"/>
    </row>
    <row r="13" spans="1:11" ht="15" x14ac:dyDescent="0.25">
      <c r="A13" s="52" t="s">
        <v>412</v>
      </c>
      <c r="B13" s="423" t="s">
        <v>315</v>
      </c>
      <c r="C13" s="428">
        <v>0</v>
      </c>
      <c r="D13" s="428">
        <v>0</v>
      </c>
      <c r="E13" s="428">
        <v>0</v>
      </c>
      <c r="F13" s="428">
        <v>0</v>
      </c>
      <c r="G13" s="52"/>
      <c r="H13" s="428">
        <v>0</v>
      </c>
      <c r="I13" s="52"/>
      <c r="J13" s="52"/>
      <c r="K13" s="52"/>
    </row>
    <row r="14" spans="1:11" ht="15" x14ac:dyDescent="0.25">
      <c r="A14" s="52" t="s">
        <v>413</v>
      </c>
      <c r="B14" s="423" t="s">
        <v>315</v>
      </c>
      <c r="C14" s="428">
        <v>0</v>
      </c>
      <c r="D14" s="428">
        <v>0</v>
      </c>
      <c r="E14" s="428">
        <v>0</v>
      </c>
      <c r="F14" s="428">
        <v>0</v>
      </c>
      <c r="G14" s="52"/>
      <c r="H14" s="428">
        <v>0</v>
      </c>
      <c r="I14" s="52"/>
      <c r="J14" s="52"/>
      <c r="K14" s="52"/>
    </row>
    <row r="15" spans="1:11" x14ac:dyDescent="0.2">
      <c r="A15" s="52"/>
      <c r="B15" s="52"/>
      <c r="C15" s="18"/>
      <c r="D15" s="479"/>
      <c r="E15" s="506"/>
      <c r="F15" s="506"/>
      <c r="G15" s="52"/>
      <c r="H15" s="506"/>
      <c r="I15" s="490"/>
      <c r="J15" s="490"/>
      <c r="K15" s="490"/>
    </row>
    <row r="16" spans="1:11" x14ac:dyDescent="0.2">
      <c r="A16" s="508" t="s">
        <v>414</v>
      </c>
      <c r="B16" s="52"/>
      <c r="C16" s="507">
        <f>SUM(C10:C15)</f>
        <v>0</v>
      </c>
      <c r="D16" s="507">
        <f t="shared" ref="D16:H16" si="0">SUM(D10:D15)</f>
        <v>0</v>
      </c>
      <c r="E16" s="507">
        <f t="shared" si="0"/>
        <v>0</v>
      </c>
      <c r="F16" s="507">
        <f t="shared" si="0"/>
        <v>0</v>
      </c>
      <c r="G16" s="52"/>
      <c r="H16" s="507">
        <f t="shared" si="0"/>
        <v>0</v>
      </c>
      <c r="I16" s="52"/>
      <c r="J16" s="52"/>
      <c r="K16" s="52"/>
    </row>
    <row r="17" spans="1:11" x14ac:dyDescent="0.2">
      <c r="A17" s="508"/>
      <c r="B17" s="52"/>
      <c r="C17" s="507"/>
      <c r="D17" s="507"/>
      <c r="E17" s="507"/>
      <c r="F17" s="507"/>
      <c r="G17" s="52"/>
      <c r="H17" s="507"/>
      <c r="I17" s="52"/>
      <c r="J17" s="52"/>
      <c r="K17" s="52"/>
    </row>
    <row r="18" spans="1:11" x14ac:dyDescent="0.2">
      <c r="A18" s="52"/>
      <c r="B18" s="52"/>
      <c r="C18" s="18"/>
      <c r="D18" s="18"/>
      <c r="E18" s="18"/>
      <c r="F18" s="18"/>
      <c r="G18" s="52"/>
      <c r="H18" s="18"/>
      <c r="I18" s="52"/>
      <c r="J18" s="52"/>
      <c r="K18" s="52"/>
    </row>
    <row r="19" spans="1:11" ht="15" x14ac:dyDescent="0.25">
      <c r="A19" s="52" t="s">
        <v>57</v>
      </c>
      <c r="B19" s="441" t="s">
        <v>156</v>
      </c>
      <c r="C19" s="464">
        <f>-'HE - Schedule 4 OFFICIAL'!D18</f>
        <v>0</v>
      </c>
      <c r="D19" s="464">
        <f>-'HE - Schedule 4 OFFICIAL'!F18</f>
        <v>0</v>
      </c>
      <c r="E19" s="464">
        <f>-'HE - Schedule 4 OFFICIAL'!H18</f>
        <v>0</v>
      </c>
      <c r="F19" s="464">
        <f>-'HE - Schedule 4 OFFICIAL'!J18</f>
        <v>0</v>
      </c>
      <c r="G19" s="63"/>
      <c r="H19" s="464">
        <f>-'HE - Schedule 4 OFFICIAL'!L18</f>
        <v>0</v>
      </c>
      <c r="I19" s="52" t="s">
        <v>342</v>
      </c>
      <c r="J19" s="52"/>
      <c r="K19" s="52"/>
    </row>
    <row r="20" spans="1:11" ht="14.25" x14ac:dyDescent="0.2">
      <c r="A20" s="52" t="s">
        <v>76</v>
      </c>
      <c r="B20" s="52"/>
      <c r="C20" s="18"/>
      <c r="D20" s="18"/>
      <c r="E20" s="18"/>
      <c r="F20" s="18"/>
      <c r="G20" s="52"/>
      <c r="H20" s="18"/>
      <c r="I20" s="52"/>
      <c r="J20" s="52"/>
      <c r="K20" s="52"/>
    </row>
    <row r="21" spans="1:11" ht="15" x14ac:dyDescent="0.25">
      <c r="A21" s="52" t="s">
        <v>58</v>
      </c>
      <c r="B21" s="441" t="s">
        <v>155</v>
      </c>
      <c r="C21" s="464">
        <f>-'HE - Schedule 5 OFFICIAL'!C31</f>
        <v>0</v>
      </c>
      <c r="D21" s="464">
        <f>-'HE - Schedule 5 OFFICIAL'!D31</f>
        <v>0</v>
      </c>
      <c r="E21" s="464">
        <f>-'HE - Schedule 5 OFFICIAL'!E31</f>
        <v>0</v>
      </c>
      <c r="F21" s="464">
        <f>-'HE - Schedule 5 OFFICIAL'!F31</f>
        <v>0</v>
      </c>
      <c r="G21" s="63"/>
      <c r="H21" s="464">
        <f>-'HE - Schedule 5 OFFICIAL'!G31</f>
        <v>0</v>
      </c>
      <c r="I21" s="52" t="s">
        <v>343</v>
      </c>
      <c r="J21" s="52"/>
      <c r="K21" s="52"/>
    </row>
    <row r="22" spans="1:11" ht="14.25" x14ac:dyDescent="0.2">
      <c r="A22" s="52" t="s">
        <v>77</v>
      </c>
      <c r="B22" s="52"/>
      <c r="C22" s="18"/>
      <c r="D22" s="18"/>
      <c r="E22" s="18"/>
      <c r="F22" s="18"/>
      <c r="G22" s="52"/>
      <c r="H22" s="18"/>
      <c r="I22" s="52"/>
      <c r="J22" s="52"/>
      <c r="K22" s="52"/>
    </row>
    <row r="23" spans="1:11" ht="15" x14ac:dyDescent="0.25">
      <c r="A23" s="52" t="s">
        <v>59</v>
      </c>
      <c r="B23" s="423" t="s">
        <v>154</v>
      </c>
      <c r="C23" s="467">
        <f>-'APS011 Sec II'!K29</f>
        <v>0</v>
      </c>
      <c r="D23" s="480">
        <v>0</v>
      </c>
      <c r="E23" s="463">
        <v>0</v>
      </c>
      <c r="F23" s="463">
        <v>0</v>
      </c>
      <c r="G23" s="63"/>
      <c r="H23" s="463">
        <f>F23</f>
        <v>0</v>
      </c>
      <c r="I23" s="52" t="s">
        <v>344</v>
      </c>
      <c r="J23" s="52"/>
      <c r="K23" s="52"/>
    </row>
    <row r="24" spans="1:11" x14ac:dyDescent="0.2">
      <c r="A24" s="52"/>
      <c r="B24" s="52"/>
      <c r="C24" s="18"/>
      <c r="D24" s="18"/>
      <c r="E24" s="18"/>
      <c r="F24" s="18"/>
      <c r="G24" s="52"/>
      <c r="H24" s="18"/>
      <c r="I24" s="52"/>
      <c r="J24" s="52"/>
      <c r="K24" s="52"/>
    </row>
    <row r="25" spans="1:11" x14ac:dyDescent="0.2">
      <c r="A25" s="52" t="s">
        <v>415</v>
      </c>
      <c r="B25" s="52"/>
      <c r="C25" s="509">
        <f>SUM(C18:C24)</f>
        <v>0</v>
      </c>
      <c r="D25" s="509">
        <f>SUM(D18:D24)</f>
        <v>0</v>
      </c>
      <c r="E25" s="509">
        <f>SUM(E18:E24)</f>
        <v>0</v>
      </c>
      <c r="F25" s="509">
        <f>SUM(F18:F24)</f>
        <v>0</v>
      </c>
      <c r="G25" s="507"/>
      <c r="H25" s="509">
        <f>SUM(H18:H24)</f>
        <v>0</v>
      </c>
      <c r="I25" s="52" t="s">
        <v>417</v>
      </c>
      <c r="J25" s="52"/>
      <c r="K25" s="52"/>
    </row>
    <row r="26" spans="1:11" x14ac:dyDescent="0.2">
      <c r="A26" s="52"/>
      <c r="B26" s="52"/>
      <c r="C26" s="431"/>
      <c r="D26" s="431"/>
      <c r="E26" s="431"/>
      <c r="F26" s="431"/>
      <c r="G26" s="52"/>
      <c r="H26" s="431"/>
      <c r="I26" s="52"/>
      <c r="J26" s="52"/>
      <c r="K26" s="52"/>
    </row>
    <row r="27" spans="1:11" ht="15" x14ac:dyDescent="0.25">
      <c r="A27" s="52" t="s">
        <v>416</v>
      </c>
      <c r="B27" s="52"/>
      <c r="C27" s="428">
        <v>0</v>
      </c>
      <c r="D27" s="428">
        <v>0</v>
      </c>
      <c r="E27" s="428">
        <v>0</v>
      </c>
      <c r="F27" s="428">
        <v>0</v>
      </c>
      <c r="G27" s="52"/>
      <c r="H27" s="428">
        <v>0</v>
      </c>
      <c r="I27" s="52"/>
      <c r="J27" s="52"/>
      <c r="K27" s="52"/>
    </row>
    <row r="28" spans="1:11" x14ac:dyDescent="0.2">
      <c r="A28" s="52"/>
      <c r="B28" s="52"/>
      <c r="C28" s="18"/>
      <c r="D28" s="18"/>
      <c r="E28" s="18"/>
      <c r="F28" s="18"/>
      <c r="G28" s="52"/>
      <c r="H28" s="18"/>
      <c r="I28" s="52"/>
      <c r="J28" s="52"/>
      <c r="K28" s="52"/>
    </row>
    <row r="29" spans="1:11" x14ac:dyDescent="0.2">
      <c r="A29" s="52"/>
      <c r="B29" s="52"/>
      <c r="C29" s="18"/>
      <c r="D29" s="18"/>
      <c r="E29" s="18"/>
      <c r="F29" s="18"/>
      <c r="G29" s="52"/>
      <c r="H29" s="18"/>
      <c r="I29" s="52"/>
      <c r="J29" s="52"/>
      <c r="K29" s="52"/>
    </row>
    <row r="30" spans="1:11" x14ac:dyDescent="0.2">
      <c r="C30" s="3"/>
      <c r="D30" s="3"/>
      <c r="E30" s="4"/>
      <c r="F30" s="4"/>
      <c r="G30" s="4"/>
    </row>
    <row r="31" spans="1:11" x14ac:dyDescent="0.2">
      <c r="C31" s="3"/>
      <c r="D31" s="3"/>
      <c r="E31" s="4"/>
      <c r="F31" s="4"/>
      <c r="G31" s="4"/>
    </row>
    <row r="32" spans="1:11" x14ac:dyDescent="0.2">
      <c r="C32" s="3"/>
      <c r="D32" s="3"/>
      <c r="E32" s="4"/>
      <c r="F32" s="4"/>
      <c r="G32" s="4"/>
    </row>
    <row r="33" spans="1:16384" x14ac:dyDescent="0.2">
      <c r="C33" s="3"/>
      <c r="D33" s="3"/>
      <c r="E33" s="4"/>
      <c r="F33" s="4"/>
      <c r="G33" s="4"/>
    </row>
    <row r="34" spans="1:16384" s="1" customFormat="1" x14ac:dyDescent="0.2">
      <c r="A34" s="2"/>
      <c r="B34" s="2"/>
      <c r="C34" s="3"/>
      <c r="D34" s="3"/>
      <c r="E34" s="4"/>
      <c r="F34" s="4"/>
      <c r="G34" s="4"/>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c r="WWA34" s="2"/>
      <c r="WWB34" s="2"/>
      <c r="WWC34" s="2"/>
      <c r="WWD34" s="2"/>
      <c r="WWE34" s="2"/>
      <c r="WWF34" s="2"/>
      <c r="WWG34" s="2"/>
      <c r="WWH34" s="2"/>
      <c r="WWI34" s="2"/>
      <c r="WWJ34" s="2"/>
      <c r="WWK34" s="2"/>
      <c r="WWL34" s="2"/>
      <c r="WWM34" s="2"/>
      <c r="WWN34" s="2"/>
      <c r="WWO34" s="2"/>
      <c r="WWP34" s="2"/>
      <c r="WWQ34" s="2"/>
      <c r="WWR34" s="2"/>
      <c r="WWS34" s="2"/>
      <c r="WWT34" s="2"/>
      <c r="WWU34" s="2"/>
      <c r="WWV34" s="2"/>
      <c r="WWW34" s="2"/>
      <c r="WWX34" s="2"/>
      <c r="WWY34" s="2"/>
      <c r="WWZ34" s="2"/>
      <c r="WXA34" s="2"/>
      <c r="WXB34" s="2"/>
      <c r="WXC34" s="2"/>
      <c r="WXD34" s="2"/>
      <c r="WXE34" s="2"/>
      <c r="WXF34" s="2"/>
      <c r="WXG34" s="2"/>
      <c r="WXH34" s="2"/>
      <c r="WXI34" s="2"/>
      <c r="WXJ34" s="2"/>
      <c r="WXK34" s="2"/>
      <c r="WXL34" s="2"/>
      <c r="WXM34" s="2"/>
      <c r="WXN34" s="2"/>
      <c r="WXO34" s="2"/>
      <c r="WXP34" s="2"/>
      <c r="WXQ34" s="2"/>
      <c r="WXR34" s="2"/>
      <c r="WXS34" s="2"/>
      <c r="WXT34" s="2"/>
      <c r="WXU34" s="2"/>
      <c r="WXV34" s="2"/>
      <c r="WXW34" s="2"/>
      <c r="WXX34" s="2"/>
      <c r="WXY34" s="2"/>
      <c r="WXZ34" s="2"/>
      <c r="WYA34" s="2"/>
      <c r="WYB34" s="2"/>
      <c r="WYC34" s="2"/>
      <c r="WYD34" s="2"/>
      <c r="WYE34" s="2"/>
      <c r="WYF34" s="2"/>
      <c r="WYG34" s="2"/>
      <c r="WYH34" s="2"/>
      <c r="WYI34" s="2"/>
      <c r="WYJ34" s="2"/>
      <c r="WYK34" s="2"/>
      <c r="WYL34" s="2"/>
      <c r="WYM34" s="2"/>
      <c r="WYN34" s="2"/>
      <c r="WYO34" s="2"/>
      <c r="WYP34" s="2"/>
      <c r="WYQ34" s="2"/>
      <c r="WYR34" s="2"/>
      <c r="WYS34" s="2"/>
      <c r="WYT34" s="2"/>
      <c r="WYU34" s="2"/>
      <c r="WYV34" s="2"/>
      <c r="WYW34" s="2"/>
      <c r="WYX34" s="2"/>
      <c r="WYY34" s="2"/>
      <c r="WYZ34" s="2"/>
      <c r="WZA34" s="2"/>
      <c r="WZB34" s="2"/>
      <c r="WZC34" s="2"/>
      <c r="WZD34" s="2"/>
      <c r="WZE34" s="2"/>
      <c r="WZF34" s="2"/>
      <c r="WZG34" s="2"/>
      <c r="WZH34" s="2"/>
      <c r="WZI34" s="2"/>
      <c r="WZJ34" s="2"/>
      <c r="WZK34" s="2"/>
      <c r="WZL34" s="2"/>
      <c r="WZM34" s="2"/>
      <c r="WZN34" s="2"/>
      <c r="WZO34" s="2"/>
      <c r="WZP34" s="2"/>
      <c r="WZQ34" s="2"/>
      <c r="WZR34" s="2"/>
      <c r="WZS34" s="2"/>
      <c r="WZT34" s="2"/>
      <c r="WZU34" s="2"/>
      <c r="WZV34" s="2"/>
      <c r="WZW34" s="2"/>
      <c r="WZX34" s="2"/>
      <c r="WZY34" s="2"/>
      <c r="WZZ34" s="2"/>
      <c r="XAA34" s="2"/>
      <c r="XAB34" s="2"/>
      <c r="XAC34" s="2"/>
      <c r="XAD34" s="2"/>
      <c r="XAE34" s="2"/>
      <c r="XAF34" s="2"/>
      <c r="XAG34" s="2"/>
      <c r="XAH34" s="2"/>
      <c r="XAI34" s="2"/>
      <c r="XAJ34" s="2"/>
      <c r="XAK34" s="2"/>
      <c r="XAL34" s="2"/>
      <c r="XAM34" s="2"/>
      <c r="XAN34" s="2"/>
      <c r="XAO34" s="2"/>
      <c r="XAP34" s="2"/>
      <c r="XAQ34" s="2"/>
      <c r="XAR34" s="2"/>
      <c r="XAS34" s="2"/>
      <c r="XAT34" s="2"/>
      <c r="XAU34" s="2"/>
      <c r="XAV34" s="2"/>
      <c r="XAW34" s="2"/>
      <c r="XAX34" s="2"/>
      <c r="XAY34" s="2"/>
      <c r="XAZ34" s="2"/>
      <c r="XBA34" s="2"/>
      <c r="XBB34" s="2"/>
      <c r="XBC34" s="2"/>
      <c r="XBD34" s="2"/>
      <c r="XBE34" s="2"/>
      <c r="XBF34" s="2"/>
      <c r="XBG34" s="2"/>
      <c r="XBH34" s="2"/>
      <c r="XBI34" s="2"/>
      <c r="XBJ34" s="2"/>
      <c r="XBK34" s="2"/>
      <c r="XBL34" s="2"/>
      <c r="XBM34" s="2"/>
      <c r="XBN34" s="2"/>
      <c r="XBO34" s="2"/>
      <c r="XBP34" s="2"/>
      <c r="XBQ34" s="2"/>
      <c r="XBR34" s="2"/>
      <c r="XBS34" s="2"/>
      <c r="XBT34" s="2"/>
      <c r="XBU34" s="2"/>
      <c r="XBV34" s="2"/>
      <c r="XBW34" s="2"/>
      <c r="XBX34" s="2"/>
      <c r="XBY34" s="2"/>
      <c r="XBZ34" s="2"/>
      <c r="XCA34" s="2"/>
      <c r="XCB34" s="2"/>
      <c r="XCC34" s="2"/>
      <c r="XCD34" s="2"/>
      <c r="XCE34" s="2"/>
      <c r="XCF34" s="2"/>
      <c r="XCG34" s="2"/>
      <c r="XCH34" s="2"/>
      <c r="XCI34" s="2"/>
      <c r="XCJ34" s="2"/>
      <c r="XCK34" s="2"/>
      <c r="XCL34" s="2"/>
      <c r="XCM34" s="2"/>
      <c r="XCN34" s="2"/>
      <c r="XCO34" s="2"/>
      <c r="XCP34" s="2"/>
      <c r="XCQ34" s="2"/>
      <c r="XCR34" s="2"/>
      <c r="XCS34" s="2"/>
      <c r="XCT34" s="2"/>
      <c r="XCU34" s="2"/>
      <c r="XCV34" s="2"/>
      <c r="XCW34" s="2"/>
      <c r="XCX34" s="2"/>
      <c r="XCY34" s="2"/>
      <c r="XCZ34" s="2"/>
      <c r="XDA34" s="2"/>
      <c r="XDB34" s="2"/>
      <c r="XDC34" s="2"/>
      <c r="XDD34" s="2"/>
      <c r="XDE34" s="2"/>
      <c r="XDF34" s="2"/>
      <c r="XDG34" s="2"/>
      <c r="XDH34" s="2"/>
      <c r="XDI34" s="2"/>
      <c r="XDJ34" s="2"/>
      <c r="XDK34" s="2"/>
      <c r="XDL34" s="2"/>
      <c r="XDM34" s="2"/>
      <c r="XDN34" s="2"/>
      <c r="XDO34" s="2"/>
      <c r="XDP34" s="2"/>
      <c r="XDQ34" s="2"/>
      <c r="XDR34" s="2"/>
      <c r="XDS34" s="2"/>
      <c r="XDT34" s="2"/>
      <c r="XDU34" s="2"/>
      <c r="XDV34" s="2"/>
      <c r="XDW34" s="2"/>
      <c r="XDX34" s="2"/>
      <c r="XDY34" s="2"/>
      <c r="XDZ34" s="2"/>
      <c r="XEA34" s="2"/>
      <c r="XEB34" s="2"/>
      <c r="XEC34" s="2"/>
      <c r="XED34" s="2"/>
      <c r="XEE34" s="2"/>
      <c r="XEF34" s="2"/>
      <c r="XEG34" s="2"/>
      <c r="XEH34" s="2"/>
      <c r="XEI34" s="2"/>
      <c r="XEJ34" s="2"/>
      <c r="XEK34" s="2"/>
      <c r="XEL34" s="2"/>
      <c r="XEM34" s="2"/>
      <c r="XEN34" s="2"/>
      <c r="XEO34" s="2"/>
      <c r="XEP34" s="2"/>
      <c r="XEQ34" s="2"/>
      <c r="XER34" s="2"/>
      <c r="XES34" s="2"/>
      <c r="XET34" s="2"/>
      <c r="XEU34" s="2"/>
      <c r="XEV34" s="2"/>
      <c r="XEW34" s="2"/>
      <c r="XEX34" s="2"/>
      <c r="XEY34" s="2"/>
      <c r="XEZ34" s="2"/>
      <c r="XFA34" s="2"/>
      <c r="XFB34" s="2"/>
      <c r="XFC34" s="2"/>
      <c r="XFD34" s="2"/>
    </row>
    <row r="35" spans="1:16384" s="1" customFormat="1" x14ac:dyDescent="0.2">
      <c r="A35" s="2"/>
      <c r="B35" s="2"/>
      <c r="C35" s="3"/>
      <c r="D35" s="3"/>
      <c r="E35" s="4"/>
      <c r="F35" s="4"/>
      <c r="G35" s="4"/>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c r="AMK35" s="2"/>
      <c r="AML35" s="2"/>
      <c r="AMM35" s="2"/>
      <c r="AMN35" s="2"/>
      <c r="AMO35" s="2"/>
      <c r="AMP35" s="2"/>
      <c r="AMQ35" s="2"/>
      <c r="AMR35" s="2"/>
      <c r="AMS35" s="2"/>
      <c r="AMT35" s="2"/>
      <c r="AMU35" s="2"/>
      <c r="AMV35" s="2"/>
      <c r="AMW35" s="2"/>
      <c r="AMX35" s="2"/>
      <c r="AMY35" s="2"/>
      <c r="AMZ35" s="2"/>
      <c r="ANA35" s="2"/>
      <c r="ANB35" s="2"/>
      <c r="ANC35" s="2"/>
      <c r="AND35" s="2"/>
      <c r="ANE35" s="2"/>
      <c r="ANF35" s="2"/>
      <c r="ANG35" s="2"/>
      <c r="ANH35" s="2"/>
      <c r="ANI35" s="2"/>
      <c r="ANJ35" s="2"/>
      <c r="ANK35" s="2"/>
      <c r="ANL35" s="2"/>
      <c r="ANM35" s="2"/>
      <c r="ANN35" s="2"/>
      <c r="ANO35" s="2"/>
      <c r="ANP35" s="2"/>
      <c r="ANQ35" s="2"/>
      <c r="ANR35" s="2"/>
      <c r="ANS35" s="2"/>
      <c r="ANT35" s="2"/>
      <c r="ANU35" s="2"/>
      <c r="ANV35" s="2"/>
      <c r="ANW35" s="2"/>
      <c r="ANX35" s="2"/>
      <c r="ANY35" s="2"/>
      <c r="ANZ35" s="2"/>
      <c r="AOA35" s="2"/>
      <c r="AOB35" s="2"/>
      <c r="AOC35" s="2"/>
      <c r="AOD35" s="2"/>
      <c r="AOE35" s="2"/>
      <c r="AOF35" s="2"/>
      <c r="AOG35" s="2"/>
      <c r="AOH35" s="2"/>
      <c r="AOI35" s="2"/>
      <c r="AOJ35" s="2"/>
      <c r="AOK35" s="2"/>
      <c r="AOL35" s="2"/>
      <c r="AOM35" s="2"/>
      <c r="AON35" s="2"/>
      <c r="AOO35" s="2"/>
      <c r="AOP35" s="2"/>
      <c r="AOQ35" s="2"/>
      <c r="AOR35" s="2"/>
      <c r="AOS35" s="2"/>
      <c r="AOT35" s="2"/>
      <c r="AOU35" s="2"/>
      <c r="AOV35" s="2"/>
      <c r="AOW35" s="2"/>
      <c r="AOX35" s="2"/>
      <c r="AOY35" s="2"/>
      <c r="AOZ35" s="2"/>
      <c r="APA35" s="2"/>
      <c r="APB35" s="2"/>
      <c r="APC35" s="2"/>
      <c r="APD35" s="2"/>
      <c r="APE35" s="2"/>
      <c r="APF35" s="2"/>
      <c r="APG35" s="2"/>
      <c r="APH35" s="2"/>
      <c r="API35" s="2"/>
      <c r="APJ35" s="2"/>
      <c r="APK35" s="2"/>
      <c r="APL35" s="2"/>
      <c r="APM35" s="2"/>
      <c r="APN35" s="2"/>
      <c r="APO35" s="2"/>
      <c r="APP35" s="2"/>
      <c r="APQ35" s="2"/>
      <c r="APR35" s="2"/>
      <c r="APS35" s="2"/>
      <c r="APT35" s="2"/>
      <c r="APU35" s="2"/>
      <c r="APV35" s="2"/>
      <c r="APW35" s="2"/>
      <c r="APX35" s="2"/>
      <c r="APY35" s="2"/>
      <c r="APZ35" s="2"/>
      <c r="AQA35" s="2"/>
      <c r="AQB35" s="2"/>
      <c r="AQC35" s="2"/>
      <c r="AQD35" s="2"/>
      <c r="AQE35" s="2"/>
      <c r="AQF35" s="2"/>
      <c r="AQG35" s="2"/>
      <c r="AQH35" s="2"/>
      <c r="AQI35" s="2"/>
      <c r="AQJ35" s="2"/>
      <c r="AQK35" s="2"/>
      <c r="AQL35" s="2"/>
      <c r="AQM35" s="2"/>
      <c r="AQN35" s="2"/>
      <c r="AQO35" s="2"/>
      <c r="AQP35" s="2"/>
      <c r="AQQ35" s="2"/>
      <c r="AQR35" s="2"/>
      <c r="AQS35" s="2"/>
      <c r="AQT35" s="2"/>
      <c r="AQU35" s="2"/>
      <c r="AQV35" s="2"/>
      <c r="AQW35" s="2"/>
      <c r="AQX35" s="2"/>
      <c r="AQY35" s="2"/>
      <c r="AQZ35" s="2"/>
      <c r="ARA35" s="2"/>
      <c r="ARB35" s="2"/>
      <c r="ARC35" s="2"/>
      <c r="ARD35" s="2"/>
      <c r="ARE35" s="2"/>
      <c r="ARF35" s="2"/>
      <c r="ARG35" s="2"/>
      <c r="ARH35" s="2"/>
      <c r="ARI35" s="2"/>
      <c r="ARJ35" s="2"/>
      <c r="ARK35" s="2"/>
      <c r="ARL35" s="2"/>
      <c r="ARM35" s="2"/>
      <c r="ARN35" s="2"/>
      <c r="ARO35" s="2"/>
      <c r="ARP35" s="2"/>
      <c r="ARQ35" s="2"/>
      <c r="ARR35" s="2"/>
      <c r="ARS35" s="2"/>
      <c r="ART35" s="2"/>
      <c r="ARU35" s="2"/>
      <c r="ARV35" s="2"/>
      <c r="ARW35" s="2"/>
      <c r="ARX35" s="2"/>
      <c r="ARY35" s="2"/>
      <c r="ARZ35" s="2"/>
      <c r="ASA35" s="2"/>
      <c r="ASB35" s="2"/>
      <c r="ASC35" s="2"/>
      <c r="ASD35" s="2"/>
      <c r="ASE35" s="2"/>
      <c r="ASF35" s="2"/>
      <c r="ASG35" s="2"/>
      <c r="ASH35" s="2"/>
      <c r="ASI35" s="2"/>
      <c r="ASJ35" s="2"/>
      <c r="ASK35" s="2"/>
      <c r="ASL35" s="2"/>
      <c r="ASM35" s="2"/>
      <c r="ASN35" s="2"/>
      <c r="ASO35" s="2"/>
      <c r="ASP35" s="2"/>
      <c r="ASQ35" s="2"/>
      <c r="ASR35" s="2"/>
      <c r="ASS35" s="2"/>
      <c r="AST35" s="2"/>
      <c r="ASU35" s="2"/>
      <c r="ASV35" s="2"/>
      <c r="ASW35" s="2"/>
      <c r="ASX35" s="2"/>
      <c r="ASY35" s="2"/>
      <c r="ASZ35" s="2"/>
      <c r="ATA35" s="2"/>
      <c r="ATB35" s="2"/>
      <c r="ATC35" s="2"/>
      <c r="ATD35" s="2"/>
      <c r="ATE35" s="2"/>
      <c r="ATF35" s="2"/>
      <c r="ATG35" s="2"/>
      <c r="ATH35" s="2"/>
      <c r="ATI35" s="2"/>
      <c r="ATJ35" s="2"/>
      <c r="ATK35" s="2"/>
      <c r="ATL35" s="2"/>
      <c r="ATM35" s="2"/>
      <c r="ATN35" s="2"/>
      <c r="ATO35" s="2"/>
      <c r="ATP35" s="2"/>
      <c r="ATQ35" s="2"/>
      <c r="ATR35" s="2"/>
      <c r="ATS35" s="2"/>
      <c r="ATT35" s="2"/>
      <c r="ATU35" s="2"/>
      <c r="ATV35" s="2"/>
      <c r="ATW35" s="2"/>
      <c r="ATX35" s="2"/>
      <c r="ATY35" s="2"/>
      <c r="ATZ35" s="2"/>
      <c r="AUA35" s="2"/>
      <c r="AUB35" s="2"/>
      <c r="AUC35" s="2"/>
      <c r="AUD35" s="2"/>
      <c r="AUE35" s="2"/>
      <c r="AUF35" s="2"/>
      <c r="AUG35" s="2"/>
      <c r="AUH35" s="2"/>
      <c r="AUI35" s="2"/>
      <c r="AUJ35" s="2"/>
      <c r="AUK35" s="2"/>
      <c r="AUL35" s="2"/>
      <c r="AUM35" s="2"/>
      <c r="AUN35" s="2"/>
      <c r="AUO35" s="2"/>
      <c r="AUP35" s="2"/>
      <c r="AUQ35" s="2"/>
      <c r="AUR35" s="2"/>
      <c r="AUS35" s="2"/>
      <c r="AUT35" s="2"/>
      <c r="AUU35" s="2"/>
      <c r="AUV35" s="2"/>
      <c r="AUW35" s="2"/>
      <c r="AUX35" s="2"/>
      <c r="AUY35" s="2"/>
      <c r="AUZ35" s="2"/>
      <c r="AVA35" s="2"/>
      <c r="AVB35" s="2"/>
      <c r="AVC35" s="2"/>
      <c r="AVD35" s="2"/>
      <c r="AVE35" s="2"/>
      <c r="AVF35" s="2"/>
      <c r="AVG35" s="2"/>
      <c r="AVH35" s="2"/>
      <c r="AVI35" s="2"/>
      <c r="AVJ35" s="2"/>
      <c r="AVK35" s="2"/>
      <c r="AVL35" s="2"/>
      <c r="AVM35" s="2"/>
      <c r="AVN35" s="2"/>
      <c r="AVO35" s="2"/>
      <c r="AVP35" s="2"/>
      <c r="AVQ35" s="2"/>
      <c r="AVR35" s="2"/>
      <c r="AVS35" s="2"/>
      <c r="AVT35" s="2"/>
      <c r="AVU35" s="2"/>
      <c r="AVV35" s="2"/>
      <c r="AVW35" s="2"/>
      <c r="AVX35" s="2"/>
      <c r="AVY35" s="2"/>
      <c r="AVZ35" s="2"/>
      <c r="AWA35" s="2"/>
      <c r="AWB35" s="2"/>
      <c r="AWC35" s="2"/>
      <c r="AWD35" s="2"/>
      <c r="AWE35" s="2"/>
      <c r="AWF35" s="2"/>
      <c r="AWG35" s="2"/>
      <c r="AWH35" s="2"/>
      <c r="AWI35" s="2"/>
      <c r="AWJ35" s="2"/>
      <c r="AWK35" s="2"/>
      <c r="AWL35" s="2"/>
      <c r="AWM35" s="2"/>
      <c r="AWN35" s="2"/>
      <c r="AWO35" s="2"/>
      <c r="AWP35" s="2"/>
      <c r="AWQ35" s="2"/>
      <c r="AWR35" s="2"/>
      <c r="AWS35" s="2"/>
      <c r="AWT35" s="2"/>
      <c r="AWU35" s="2"/>
      <c r="AWV35" s="2"/>
      <c r="AWW35" s="2"/>
      <c r="AWX35" s="2"/>
      <c r="AWY35" s="2"/>
      <c r="AWZ35" s="2"/>
      <c r="AXA35" s="2"/>
      <c r="AXB35" s="2"/>
      <c r="AXC35" s="2"/>
      <c r="AXD35" s="2"/>
      <c r="AXE35" s="2"/>
      <c r="AXF35" s="2"/>
      <c r="AXG35" s="2"/>
      <c r="AXH35" s="2"/>
      <c r="AXI35" s="2"/>
      <c r="AXJ35" s="2"/>
      <c r="AXK35" s="2"/>
      <c r="AXL35" s="2"/>
      <c r="AXM35" s="2"/>
      <c r="AXN35" s="2"/>
      <c r="AXO35" s="2"/>
      <c r="AXP35" s="2"/>
      <c r="AXQ35" s="2"/>
      <c r="AXR35" s="2"/>
      <c r="AXS35" s="2"/>
      <c r="AXT35" s="2"/>
      <c r="AXU35" s="2"/>
      <c r="AXV35" s="2"/>
      <c r="AXW35" s="2"/>
      <c r="AXX35" s="2"/>
      <c r="AXY35" s="2"/>
      <c r="AXZ35" s="2"/>
      <c r="AYA35" s="2"/>
      <c r="AYB35" s="2"/>
      <c r="AYC35" s="2"/>
      <c r="AYD35" s="2"/>
      <c r="AYE35" s="2"/>
      <c r="AYF35" s="2"/>
      <c r="AYG35" s="2"/>
      <c r="AYH35" s="2"/>
      <c r="AYI35" s="2"/>
      <c r="AYJ35" s="2"/>
      <c r="AYK35" s="2"/>
      <c r="AYL35" s="2"/>
      <c r="AYM35" s="2"/>
      <c r="AYN35" s="2"/>
      <c r="AYO35" s="2"/>
      <c r="AYP35" s="2"/>
      <c r="AYQ35" s="2"/>
      <c r="AYR35" s="2"/>
      <c r="AYS35" s="2"/>
      <c r="AYT35" s="2"/>
      <c r="AYU35" s="2"/>
      <c r="AYV35" s="2"/>
      <c r="AYW35" s="2"/>
      <c r="AYX35" s="2"/>
      <c r="AYY35" s="2"/>
      <c r="AYZ35" s="2"/>
      <c r="AZA35" s="2"/>
      <c r="AZB35" s="2"/>
      <c r="AZC35" s="2"/>
      <c r="AZD35" s="2"/>
      <c r="AZE35" s="2"/>
      <c r="AZF35" s="2"/>
      <c r="AZG35" s="2"/>
      <c r="AZH35" s="2"/>
      <c r="AZI35" s="2"/>
      <c r="AZJ35" s="2"/>
      <c r="AZK35" s="2"/>
      <c r="AZL35" s="2"/>
      <c r="AZM35" s="2"/>
      <c r="AZN35" s="2"/>
      <c r="AZO35" s="2"/>
      <c r="AZP35" s="2"/>
      <c r="AZQ35" s="2"/>
      <c r="AZR35" s="2"/>
      <c r="AZS35" s="2"/>
      <c r="AZT35" s="2"/>
      <c r="AZU35" s="2"/>
      <c r="AZV35" s="2"/>
      <c r="AZW35" s="2"/>
      <c r="AZX35" s="2"/>
      <c r="AZY35" s="2"/>
      <c r="AZZ35" s="2"/>
      <c r="BAA35" s="2"/>
      <c r="BAB35" s="2"/>
      <c r="BAC35" s="2"/>
      <c r="BAD35" s="2"/>
      <c r="BAE35" s="2"/>
      <c r="BAF35" s="2"/>
      <c r="BAG35" s="2"/>
      <c r="BAH35" s="2"/>
      <c r="BAI35" s="2"/>
      <c r="BAJ35" s="2"/>
      <c r="BAK35" s="2"/>
      <c r="BAL35" s="2"/>
      <c r="BAM35" s="2"/>
      <c r="BAN35" s="2"/>
      <c r="BAO35" s="2"/>
      <c r="BAP35" s="2"/>
      <c r="BAQ35" s="2"/>
      <c r="BAR35" s="2"/>
      <c r="BAS35" s="2"/>
      <c r="BAT35" s="2"/>
      <c r="BAU35" s="2"/>
      <c r="BAV35" s="2"/>
      <c r="BAW35" s="2"/>
      <c r="BAX35" s="2"/>
      <c r="BAY35" s="2"/>
      <c r="BAZ35" s="2"/>
      <c r="BBA35" s="2"/>
      <c r="BBB35" s="2"/>
      <c r="BBC35" s="2"/>
      <c r="BBD35" s="2"/>
      <c r="BBE35" s="2"/>
      <c r="BBF35" s="2"/>
      <c r="BBG35" s="2"/>
      <c r="BBH35" s="2"/>
      <c r="BBI35" s="2"/>
      <c r="BBJ35" s="2"/>
      <c r="BBK35" s="2"/>
      <c r="BBL35" s="2"/>
      <c r="BBM35" s="2"/>
      <c r="BBN35" s="2"/>
      <c r="BBO35" s="2"/>
      <c r="BBP35" s="2"/>
      <c r="BBQ35" s="2"/>
      <c r="BBR35" s="2"/>
      <c r="BBS35" s="2"/>
      <c r="BBT35" s="2"/>
      <c r="BBU35" s="2"/>
      <c r="BBV35" s="2"/>
      <c r="BBW35" s="2"/>
      <c r="BBX35" s="2"/>
      <c r="BBY35" s="2"/>
      <c r="BBZ35" s="2"/>
      <c r="BCA35" s="2"/>
      <c r="BCB35" s="2"/>
      <c r="BCC35" s="2"/>
      <c r="BCD35" s="2"/>
      <c r="BCE35" s="2"/>
      <c r="BCF35" s="2"/>
      <c r="BCG35" s="2"/>
      <c r="BCH35" s="2"/>
      <c r="BCI35" s="2"/>
      <c r="BCJ35" s="2"/>
      <c r="BCK35" s="2"/>
      <c r="BCL35" s="2"/>
      <c r="BCM35" s="2"/>
      <c r="BCN35" s="2"/>
      <c r="BCO35" s="2"/>
      <c r="BCP35" s="2"/>
      <c r="BCQ35" s="2"/>
      <c r="BCR35" s="2"/>
      <c r="BCS35" s="2"/>
      <c r="BCT35" s="2"/>
      <c r="BCU35" s="2"/>
      <c r="BCV35" s="2"/>
      <c r="BCW35" s="2"/>
      <c r="BCX35" s="2"/>
      <c r="BCY35" s="2"/>
      <c r="BCZ35" s="2"/>
      <c r="BDA35" s="2"/>
      <c r="BDB35" s="2"/>
      <c r="BDC35" s="2"/>
      <c r="BDD35" s="2"/>
      <c r="BDE35" s="2"/>
      <c r="BDF35" s="2"/>
      <c r="BDG35" s="2"/>
      <c r="BDH35" s="2"/>
      <c r="BDI35" s="2"/>
      <c r="BDJ35" s="2"/>
      <c r="BDK35" s="2"/>
      <c r="BDL35" s="2"/>
      <c r="BDM35" s="2"/>
      <c r="BDN35" s="2"/>
      <c r="BDO35" s="2"/>
      <c r="BDP35" s="2"/>
      <c r="BDQ35" s="2"/>
      <c r="BDR35" s="2"/>
      <c r="BDS35" s="2"/>
      <c r="BDT35" s="2"/>
      <c r="BDU35" s="2"/>
      <c r="BDV35" s="2"/>
      <c r="BDW35" s="2"/>
      <c r="BDX35" s="2"/>
      <c r="BDY35" s="2"/>
      <c r="BDZ35" s="2"/>
      <c r="BEA35" s="2"/>
      <c r="BEB35" s="2"/>
      <c r="BEC35" s="2"/>
      <c r="BED35" s="2"/>
      <c r="BEE35" s="2"/>
      <c r="BEF35" s="2"/>
      <c r="BEG35" s="2"/>
      <c r="BEH35" s="2"/>
      <c r="BEI35" s="2"/>
      <c r="BEJ35" s="2"/>
      <c r="BEK35" s="2"/>
      <c r="BEL35" s="2"/>
      <c r="BEM35" s="2"/>
      <c r="BEN35" s="2"/>
      <c r="BEO35" s="2"/>
      <c r="BEP35" s="2"/>
      <c r="BEQ35" s="2"/>
      <c r="BER35" s="2"/>
      <c r="BES35" s="2"/>
      <c r="BET35" s="2"/>
      <c r="BEU35" s="2"/>
      <c r="BEV35" s="2"/>
      <c r="BEW35" s="2"/>
      <c r="BEX35" s="2"/>
      <c r="BEY35" s="2"/>
      <c r="BEZ35" s="2"/>
      <c r="BFA35" s="2"/>
      <c r="BFB35" s="2"/>
      <c r="BFC35" s="2"/>
      <c r="BFD35" s="2"/>
      <c r="BFE35" s="2"/>
      <c r="BFF35" s="2"/>
      <c r="BFG35" s="2"/>
      <c r="BFH35" s="2"/>
      <c r="BFI35" s="2"/>
      <c r="BFJ35" s="2"/>
      <c r="BFK35" s="2"/>
      <c r="BFL35" s="2"/>
      <c r="BFM35" s="2"/>
      <c r="BFN35" s="2"/>
      <c r="BFO35" s="2"/>
      <c r="BFP35" s="2"/>
      <c r="BFQ35" s="2"/>
      <c r="BFR35" s="2"/>
      <c r="BFS35" s="2"/>
      <c r="BFT35" s="2"/>
      <c r="BFU35" s="2"/>
      <c r="BFV35" s="2"/>
      <c r="BFW35" s="2"/>
      <c r="BFX35" s="2"/>
      <c r="BFY35" s="2"/>
      <c r="BFZ35" s="2"/>
      <c r="BGA35" s="2"/>
      <c r="BGB35" s="2"/>
      <c r="BGC35" s="2"/>
      <c r="BGD35" s="2"/>
      <c r="BGE35" s="2"/>
      <c r="BGF35" s="2"/>
      <c r="BGG35" s="2"/>
      <c r="BGH35" s="2"/>
      <c r="BGI35" s="2"/>
      <c r="BGJ35" s="2"/>
      <c r="BGK35" s="2"/>
      <c r="BGL35" s="2"/>
      <c r="BGM35" s="2"/>
      <c r="BGN35" s="2"/>
      <c r="BGO35" s="2"/>
      <c r="BGP35" s="2"/>
      <c r="BGQ35" s="2"/>
      <c r="BGR35" s="2"/>
      <c r="BGS35" s="2"/>
      <c r="BGT35" s="2"/>
      <c r="BGU35" s="2"/>
      <c r="BGV35" s="2"/>
      <c r="BGW35" s="2"/>
      <c r="BGX35" s="2"/>
      <c r="BGY35" s="2"/>
      <c r="BGZ35" s="2"/>
      <c r="BHA35" s="2"/>
      <c r="BHB35" s="2"/>
      <c r="BHC35" s="2"/>
      <c r="BHD35" s="2"/>
      <c r="BHE35" s="2"/>
      <c r="BHF35" s="2"/>
      <c r="BHG35" s="2"/>
      <c r="BHH35" s="2"/>
      <c r="BHI35" s="2"/>
      <c r="BHJ35" s="2"/>
      <c r="BHK35" s="2"/>
      <c r="BHL35" s="2"/>
      <c r="BHM35" s="2"/>
      <c r="BHN35" s="2"/>
      <c r="BHO35" s="2"/>
      <c r="BHP35" s="2"/>
      <c r="BHQ35" s="2"/>
      <c r="BHR35" s="2"/>
      <c r="BHS35" s="2"/>
      <c r="BHT35" s="2"/>
      <c r="BHU35" s="2"/>
      <c r="BHV35" s="2"/>
      <c r="BHW35" s="2"/>
      <c r="BHX35" s="2"/>
      <c r="BHY35" s="2"/>
      <c r="BHZ35" s="2"/>
      <c r="BIA35" s="2"/>
      <c r="BIB35" s="2"/>
      <c r="BIC35" s="2"/>
      <c r="BID35" s="2"/>
      <c r="BIE35" s="2"/>
      <c r="BIF35" s="2"/>
      <c r="BIG35" s="2"/>
      <c r="BIH35" s="2"/>
      <c r="BII35" s="2"/>
      <c r="BIJ35" s="2"/>
      <c r="BIK35" s="2"/>
      <c r="BIL35" s="2"/>
      <c r="BIM35" s="2"/>
      <c r="BIN35" s="2"/>
      <c r="BIO35" s="2"/>
      <c r="BIP35" s="2"/>
      <c r="BIQ35" s="2"/>
      <c r="BIR35" s="2"/>
      <c r="BIS35" s="2"/>
      <c r="BIT35" s="2"/>
      <c r="BIU35" s="2"/>
      <c r="BIV35" s="2"/>
      <c r="BIW35" s="2"/>
      <c r="BIX35" s="2"/>
      <c r="BIY35" s="2"/>
      <c r="BIZ35" s="2"/>
      <c r="BJA35" s="2"/>
      <c r="BJB35" s="2"/>
      <c r="BJC35" s="2"/>
      <c r="BJD35" s="2"/>
      <c r="BJE35" s="2"/>
      <c r="BJF35" s="2"/>
      <c r="BJG35" s="2"/>
      <c r="BJH35" s="2"/>
      <c r="BJI35" s="2"/>
      <c r="BJJ35" s="2"/>
      <c r="BJK35" s="2"/>
      <c r="BJL35" s="2"/>
      <c r="BJM35" s="2"/>
      <c r="BJN35" s="2"/>
      <c r="BJO35" s="2"/>
      <c r="BJP35" s="2"/>
      <c r="BJQ35" s="2"/>
      <c r="BJR35" s="2"/>
      <c r="BJS35" s="2"/>
      <c r="BJT35" s="2"/>
      <c r="BJU35" s="2"/>
      <c r="BJV35" s="2"/>
      <c r="BJW35" s="2"/>
      <c r="BJX35" s="2"/>
      <c r="BJY35" s="2"/>
      <c r="BJZ35" s="2"/>
      <c r="BKA35" s="2"/>
      <c r="BKB35" s="2"/>
      <c r="BKC35" s="2"/>
      <c r="BKD35" s="2"/>
      <c r="BKE35" s="2"/>
      <c r="BKF35" s="2"/>
      <c r="BKG35" s="2"/>
      <c r="BKH35" s="2"/>
      <c r="BKI35" s="2"/>
      <c r="BKJ35" s="2"/>
      <c r="BKK35" s="2"/>
      <c r="BKL35" s="2"/>
      <c r="BKM35" s="2"/>
      <c r="BKN35" s="2"/>
      <c r="BKO35" s="2"/>
      <c r="BKP35" s="2"/>
      <c r="BKQ35" s="2"/>
      <c r="BKR35" s="2"/>
      <c r="BKS35" s="2"/>
      <c r="BKT35" s="2"/>
      <c r="BKU35" s="2"/>
      <c r="BKV35" s="2"/>
      <c r="BKW35" s="2"/>
      <c r="BKX35" s="2"/>
      <c r="BKY35" s="2"/>
      <c r="BKZ35" s="2"/>
      <c r="BLA35" s="2"/>
      <c r="BLB35" s="2"/>
      <c r="BLC35" s="2"/>
      <c r="BLD35" s="2"/>
      <c r="BLE35" s="2"/>
      <c r="BLF35" s="2"/>
      <c r="BLG35" s="2"/>
      <c r="BLH35" s="2"/>
      <c r="BLI35" s="2"/>
      <c r="BLJ35" s="2"/>
      <c r="BLK35" s="2"/>
      <c r="BLL35" s="2"/>
      <c r="BLM35" s="2"/>
      <c r="BLN35" s="2"/>
      <c r="BLO35" s="2"/>
      <c r="BLP35" s="2"/>
      <c r="BLQ35" s="2"/>
      <c r="BLR35" s="2"/>
      <c r="BLS35" s="2"/>
      <c r="BLT35" s="2"/>
      <c r="BLU35" s="2"/>
      <c r="BLV35" s="2"/>
      <c r="BLW35" s="2"/>
      <c r="BLX35" s="2"/>
      <c r="BLY35" s="2"/>
      <c r="BLZ35" s="2"/>
      <c r="BMA35" s="2"/>
      <c r="BMB35" s="2"/>
      <c r="BMC35" s="2"/>
      <c r="BMD35" s="2"/>
      <c r="BME35" s="2"/>
      <c r="BMF35" s="2"/>
      <c r="BMG35" s="2"/>
      <c r="BMH35" s="2"/>
      <c r="BMI35" s="2"/>
      <c r="BMJ35" s="2"/>
      <c r="BMK35" s="2"/>
      <c r="BML35" s="2"/>
      <c r="BMM35" s="2"/>
      <c r="BMN35" s="2"/>
      <c r="BMO35" s="2"/>
      <c r="BMP35" s="2"/>
      <c r="BMQ35" s="2"/>
      <c r="BMR35" s="2"/>
      <c r="BMS35" s="2"/>
      <c r="BMT35" s="2"/>
      <c r="BMU35" s="2"/>
      <c r="BMV35" s="2"/>
      <c r="BMW35" s="2"/>
      <c r="BMX35" s="2"/>
      <c r="BMY35" s="2"/>
      <c r="BMZ35" s="2"/>
      <c r="BNA35" s="2"/>
      <c r="BNB35" s="2"/>
      <c r="BNC35" s="2"/>
      <c r="BND35" s="2"/>
      <c r="BNE35" s="2"/>
      <c r="BNF35" s="2"/>
      <c r="BNG35" s="2"/>
      <c r="BNH35" s="2"/>
      <c r="BNI35" s="2"/>
      <c r="BNJ35" s="2"/>
      <c r="BNK35" s="2"/>
      <c r="BNL35" s="2"/>
      <c r="BNM35" s="2"/>
      <c r="BNN35" s="2"/>
      <c r="BNO35" s="2"/>
      <c r="BNP35" s="2"/>
      <c r="BNQ35" s="2"/>
      <c r="BNR35" s="2"/>
      <c r="BNS35" s="2"/>
      <c r="BNT35" s="2"/>
      <c r="BNU35" s="2"/>
      <c r="BNV35" s="2"/>
      <c r="BNW35" s="2"/>
      <c r="BNX35" s="2"/>
      <c r="BNY35" s="2"/>
      <c r="BNZ35" s="2"/>
      <c r="BOA35" s="2"/>
      <c r="BOB35" s="2"/>
      <c r="BOC35" s="2"/>
      <c r="BOD35" s="2"/>
      <c r="BOE35" s="2"/>
      <c r="BOF35" s="2"/>
      <c r="BOG35" s="2"/>
      <c r="BOH35" s="2"/>
      <c r="BOI35" s="2"/>
      <c r="BOJ35" s="2"/>
      <c r="BOK35" s="2"/>
      <c r="BOL35" s="2"/>
      <c r="BOM35" s="2"/>
      <c r="BON35" s="2"/>
      <c r="BOO35" s="2"/>
      <c r="BOP35" s="2"/>
      <c r="BOQ35" s="2"/>
      <c r="BOR35" s="2"/>
      <c r="BOS35" s="2"/>
      <c r="BOT35" s="2"/>
      <c r="BOU35" s="2"/>
      <c r="BOV35" s="2"/>
      <c r="BOW35" s="2"/>
      <c r="BOX35" s="2"/>
      <c r="BOY35" s="2"/>
      <c r="BOZ35" s="2"/>
      <c r="BPA35" s="2"/>
      <c r="BPB35" s="2"/>
      <c r="BPC35" s="2"/>
      <c r="BPD35" s="2"/>
      <c r="BPE35" s="2"/>
      <c r="BPF35" s="2"/>
      <c r="BPG35" s="2"/>
      <c r="BPH35" s="2"/>
      <c r="BPI35" s="2"/>
      <c r="BPJ35" s="2"/>
      <c r="BPK35" s="2"/>
      <c r="BPL35" s="2"/>
      <c r="BPM35" s="2"/>
      <c r="BPN35" s="2"/>
      <c r="BPO35" s="2"/>
      <c r="BPP35" s="2"/>
      <c r="BPQ35" s="2"/>
      <c r="BPR35" s="2"/>
      <c r="BPS35" s="2"/>
      <c r="BPT35" s="2"/>
      <c r="BPU35" s="2"/>
      <c r="BPV35" s="2"/>
      <c r="BPW35" s="2"/>
      <c r="BPX35" s="2"/>
      <c r="BPY35" s="2"/>
      <c r="BPZ35" s="2"/>
      <c r="BQA35" s="2"/>
      <c r="BQB35" s="2"/>
      <c r="BQC35" s="2"/>
      <c r="BQD35" s="2"/>
      <c r="BQE35" s="2"/>
      <c r="BQF35" s="2"/>
      <c r="BQG35" s="2"/>
      <c r="BQH35" s="2"/>
      <c r="BQI35" s="2"/>
      <c r="BQJ35" s="2"/>
      <c r="BQK35" s="2"/>
      <c r="BQL35" s="2"/>
      <c r="BQM35" s="2"/>
      <c r="BQN35" s="2"/>
      <c r="BQO35" s="2"/>
      <c r="BQP35" s="2"/>
      <c r="BQQ35" s="2"/>
      <c r="BQR35" s="2"/>
      <c r="BQS35" s="2"/>
      <c r="BQT35" s="2"/>
      <c r="BQU35" s="2"/>
      <c r="BQV35" s="2"/>
      <c r="BQW35" s="2"/>
      <c r="BQX35" s="2"/>
      <c r="BQY35" s="2"/>
      <c r="BQZ35" s="2"/>
      <c r="BRA35" s="2"/>
      <c r="BRB35" s="2"/>
      <c r="BRC35" s="2"/>
      <c r="BRD35" s="2"/>
      <c r="BRE35" s="2"/>
      <c r="BRF35" s="2"/>
      <c r="BRG35" s="2"/>
      <c r="BRH35" s="2"/>
      <c r="BRI35" s="2"/>
      <c r="BRJ35" s="2"/>
      <c r="BRK35" s="2"/>
      <c r="BRL35" s="2"/>
      <c r="BRM35" s="2"/>
      <c r="BRN35" s="2"/>
      <c r="BRO35" s="2"/>
      <c r="BRP35" s="2"/>
      <c r="BRQ35" s="2"/>
      <c r="BRR35" s="2"/>
      <c r="BRS35" s="2"/>
      <c r="BRT35" s="2"/>
      <c r="BRU35" s="2"/>
      <c r="BRV35" s="2"/>
      <c r="BRW35" s="2"/>
      <c r="BRX35" s="2"/>
      <c r="BRY35" s="2"/>
      <c r="BRZ35" s="2"/>
      <c r="BSA35" s="2"/>
      <c r="BSB35" s="2"/>
      <c r="BSC35" s="2"/>
      <c r="BSD35" s="2"/>
      <c r="BSE35" s="2"/>
      <c r="BSF35" s="2"/>
      <c r="BSG35" s="2"/>
      <c r="BSH35" s="2"/>
      <c r="BSI35" s="2"/>
      <c r="BSJ35" s="2"/>
      <c r="BSK35" s="2"/>
      <c r="BSL35" s="2"/>
      <c r="BSM35" s="2"/>
      <c r="BSN35" s="2"/>
      <c r="BSO35" s="2"/>
      <c r="BSP35" s="2"/>
      <c r="BSQ35" s="2"/>
      <c r="BSR35" s="2"/>
      <c r="BSS35" s="2"/>
      <c r="BST35" s="2"/>
      <c r="BSU35" s="2"/>
      <c r="BSV35" s="2"/>
      <c r="BSW35" s="2"/>
      <c r="BSX35" s="2"/>
      <c r="BSY35" s="2"/>
      <c r="BSZ35" s="2"/>
      <c r="BTA35" s="2"/>
      <c r="BTB35" s="2"/>
      <c r="BTC35" s="2"/>
      <c r="BTD35" s="2"/>
      <c r="BTE35" s="2"/>
      <c r="BTF35" s="2"/>
      <c r="BTG35" s="2"/>
      <c r="BTH35" s="2"/>
      <c r="BTI35" s="2"/>
      <c r="BTJ35" s="2"/>
      <c r="BTK35" s="2"/>
      <c r="BTL35" s="2"/>
      <c r="BTM35" s="2"/>
      <c r="BTN35" s="2"/>
      <c r="BTO35" s="2"/>
      <c r="BTP35" s="2"/>
      <c r="BTQ35" s="2"/>
      <c r="BTR35" s="2"/>
      <c r="BTS35" s="2"/>
      <c r="BTT35" s="2"/>
      <c r="BTU35" s="2"/>
      <c r="BTV35" s="2"/>
      <c r="BTW35" s="2"/>
      <c r="BTX35" s="2"/>
      <c r="BTY35" s="2"/>
      <c r="BTZ35" s="2"/>
      <c r="BUA35" s="2"/>
      <c r="BUB35" s="2"/>
      <c r="BUC35" s="2"/>
      <c r="BUD35" s="2"/>
      <c r="BUE35" s="2"/>
      <c r="BUF35" s="2"/>
      <c r="BUG35" s="2"/>
      <c r="BUH35" s="2"/>
      <c r="BUI35" s="2"/>
      <c r="BUJ35" s="2"/>
      <c r="BUK35" s="2"/>
      <c r="BUL35" s="2"/>
      <c r="BUM35" s="2"/>
      <c r="BUN35" s="2"/>
      <c r="BUO35" s="2"/>
      <c r="BUP35" s="2"/>
      <c r="BUQ35" s="2"/>
      <c r="BUR35" s="2"/>
      <c r="BUS35" s="2"/>
      <c r="BUT35" s="2"/>
      <c r="BUU35" s="2"/>
      <c r="BUV35" s="2"/>
      <c r="BUW35" s="2"/>
      <c r="BUX35" s="2"/>
      <c r="BUY35" s="2"/>
      <c r="BUZ35" s="2"/>
      <c r="BVA35" s="2"/>
      <c r="BVB35" s="2"/>
      <c r="BVC35" s="2"/>
      <c r="BVD35" s="2"/>
      <c r="BVE35" s="2"/>
      <c r="BVF35" s="2"/>
      <c r="BVG35" s="2"/>
      <c r="BVH35" s="2"/>
      <c r="BVI35" s="2"/>
      <c r="BVJ35" s="2"/>
      <c r="BVK35" s="2"/>
      <c r="BVL35" s="2"/>
      <c r="BVM35" s="2"/>
      <c r="BVN35" s="2"/>
      <c r="BVO35" s="2"/>
      <c r="BVP35" s="2"/>
      <c r="BVQ35" s="2"/>
      <c r="BVR35" s="2"/>
      <c r="BVS35" s="2"/>
      <c r="BVT35" s="2"/>
      <c r="BVU35" s="2"/>
      <c r="BVV35" s="2"/>
      <c r="BVW35" s="2"/>
      <c r="BVX35" s="2"/>
      <c r="BVY35" s="2"/>
      <c r="BVZ35" s="2"/>
      <c r="BWA35" s="2"/>
      <c r="BWB35" s="2"/>
      <c r="BWC35" s="2"/>
      <c r="BWD35" s="2"/>
      <c r="BWE35" s="2"/>
      <c r="BWF35" s="2"/>
      <c r="BWG35" s="2"/>
      <c r="BWH35" s="2"/>
      <c r="BWI35" s="2"/>
      <c r="BWJ35" s="2"/>
      <c r="BWK35" s="2"/>
      <c r="BWL35" s="2"/>
      <c r="BWM35" s="2"/>
      <c r="BWN35" s="2"/>
      <c r="BWO35" s="2"/>
      <c r="BWP35" s="2"/>
      <c r="BWQ35" s="2"/>
      <c r="BWR35" s="2"/>
      <c r="BWS35" s="2"/>
      <c r="BWT35" s="2"/>
      <c r="BWU35" s="2"/>
      <c r="BWV35" s="2"/>
      <c r="BWW35" s="2"/>
      <c r="BWX35" s="2"/>
      <c r="BWY35" s="2"/>
      <c r="BWZ35" s="2"/>
      <c r="BXA35" s="2"/>
      <c r="BXB35" s="2"/>
      <c r="BXC35" s="2"/>
      <c r="BXD35" s="2"/>
      <c r="BXE35" s="2"/>
      <c r="BXF35" s="2"/>
      <c r="BXG35" s="2"/>
      <c r="BXH35" s="2"/>
      <c r="BXI35" s="2"/>
      <c r="BXJ35" s="2"/>
      <c r="BXK35" s="2"/>
      <c r="BXL35" s="2"/>
      <c r="BXM35" s="2"/>
      <c r="BXN35" s="2"/>
      <c r="BXO35" s="2"/>
      <c r="BXP35" s="2"/>
      <c r="BXQ35" s="2"/>
      <c r="BXR35" s="2"/>
      <c r="BXS35" s="2"/>
      <c r="BXT35" s="2"/>
      <c r="BXU35" s="2"/>
      <c r="BXV35" s="2"/>
      <c r="BXW35" s="2"/>
      <c r="BXX35" s="2"/>
      <c r="BXY35" s="2"/>
      <c r="BXZ35" s="2"/>
      <c r="BYA35" s="2"/>
      <c r="BYB35" s="2"/>
      <c r="BYC35" s="2"/>
      <c r="BYD35" s="2"/>
      <c r="BYE35" s="2"/>
      <c r="BYF35" s="2"/>
      <c r="BYG35" s="2"/>
      <c r="BYH35" s="2"/>
      <c r="BYI35" s="2"/>
      <c r="BYJ35" s="2"/>
      <c r="BYK35" s="2"/>
      <c r="BYL35" s="2"/>
      <c r="BYM35" s="2"/>
      <c r="BYN35" s="2"/>
      <c r="BYO35" s="2"/>
      <c r="BYP35" s="2"/>
      <c r="BYQ35" s="2"/>
      <c r="BYR35" s="2"/>
      <c r="BYS35" s="2"/>
      <c r="BYT35" s="2"/>
      <c r="BYU35" s="2"/>
      <c r="BYV35" s="2"/>
      <c r="BYW35" s="2"/>
      <c r="BYX35" s="2"/>
      <c r="BYY35" s="2"/>
      <c r="BYZ35" s="2"/>
      <c r="BZA35" s="2"/>
      <c r="BZB35" s="2"/>
      <c r="BZC35" s="2"/>
      <c r="BZD35" s="2"/>
      <c r="BZE35" s="2"/>
      <c r="BZF35" s="2"/>
      <c r="BZG35" s="2"/>
      <c r="BZH35" s="2"/>
      <c r="BZI35" s="2"/>
      <c r="BZJ35" s="2"/>
      <c r="BZK35" s="2"/>
      <c r="BZL35" s="2"/>
      <c r="BZM35" s="2"/>
      <c r="BZN35" s="2"/>
      <c r="BZO35" s="2"/>
      <c r="BZP35" s="2"/>
      <c r="BZQ35" s="2"/>
      <c r="BZR35" s="2"/>
      <c r="BZS35" s="2"/>
      <c r="BZT35" s="2"/>
      <c r="BZU35" s="2"/>
      <c r="BZV35" s="2"/>
      <c r="BZW35" s="2"/>
      <c r="BZX35" s="2"/>
      <c r="BZY35" s="2"/>
      <c r="BZZ35" s="2"/>
      <c r="CAA35" s="2"/>
      <c r="CAB35" s="2"/>
      <c r="CAC35" s="2"/>
      <c r="CAD35" s="2"/>
      <c r="CAE35" s="2"/>
      <c r="CAF35" s="2"/>
      <c r="CAG35" s="2"/>
      <c r="CAH35" s="2"/>
      <c r="CAI35" s="2"/>
      <c r="CAJ35" s="2"/>
      <c r="CAK35" s="2"/>
      <c r="CAL35" s="2"/>
      <c r="CAM35" s="2"/>
      <c r="CAN35" s="2"/>
      <c r="CAO35" s="2"/>
      <c r="CAP35" s="2"/>
      <c r="CAQ35" s="2"/>
      <c r="CAR35" s="2"/>
      <c r="CAS35" s="2"/>
      <c r="CAT35" s="2"/>
      <c r="CAU35" s="2"/>
      <c r="CAV35" s="2"/>
      <c r="CAW35" s="2"/>
      <c r="CAX35" s="2"/>
      <c r="CAY35" s="2"/>
      <c r="CAZ35" s="2"/>
      <c r="CBA35" s="2"/>
      <c r="CBB35" s="2"/>
      <c r="CBC35" s="2"/>
      <c r="CBD35" s="2"/>
      <c r="CBE35" s="2"/>
      <c r="CBF35" s="2"/>
      <c r="CBG35" s="2"/>
      <c r="CBH35" s="2"/>
      <c r="CBI35" s="2"/>
      <c r="CBJ35" s="2"/>
      <c r="CBK35" s="2"/>
      <c r="CBL35" s="2"/>
      <c r="CBM35" s="2"/>
      <c r="CBN35" s="2"/>
      <c r="CBO35" s="2"/>
      <c r="CBP35" s="2"/>
      <c r="CBQ35" s="2"/>
      <c r="CBR35" s="2"/>
      <c r="CBS35" s="2"/>
      <c r="CBT35" s="2"/>
      <c r="CBU35" s="2"/>
      <c r="CBV35" s="2"/>
      <c r="CBW35" s="2"/>
      <c r="CBX35" s="2"/>
      <c r="CBY35" s="2"/>
      <c r="CBZ35" s="2"/>
      <c r="CCA35" s="2"/>
      <c r="CCB35" s="2"/>
      <c r="CCC35" s="2"/>
      <c r="CCD35" s="2"/>
      <c r="CCE35" s="2"/>
      <c r="CCF35" s="2"/>
      <c r="CCG35" s="2"/>
      <c r="CCH35" s="2"/>
      <c r="CCI35" s="2"/>
      <c r="CCJ35" s="2"/>
      <c r="CCK35" s="2"/>
      <c r="CCL35" s="2"/>
      <c r="CCM35" s="2"/>
      <c r="CCN35" s="2"/>
      <c r="CCO35" s="2"/>
      <c r="CCP35" s="2"/>
      <c r="CCQ35" s="2"/>
      <c r="CCR35" s="2"/>
      <c r="CCS35" s="2"/>
      <c r="CCT35" s="2"/>
      <c r="CCU35" s="2"/>
      <c r="CCV35" s="2"/>
      <c r="CCW35" s="2"/>
      <c r="CCX35" s="2"/>
      <c r="CCY35" s="2"/>
      <c r="CCZ35" s="2"/>
      <c r="CDA35" s="2"/>
      <c r="CDB35" s="2"/>
      <c r="CDC35" s="2"/>
      <c r="CDD35" s="2"/>
      <c r="CDE35" s="2"/>
      <c r="CDF35" s="2"/>
      <c r="CDG35" s="2"/>
      <c r="CDH35" s="2"/>
      <c r="CDI35" s="2"/>
      <c r="CDJ35" s="2"/>
      <c r="CDK35" s="2"/>
      <c r="CDL35" s="2"/>
      <c r="CDM35" s="2"/>
      <c r="CDN35" s="2"/>
      <c r="CDO35" s="2"/>
      <c r="CDP35" s="2"/>
      <c r="CDQ35" s="2"/>
      <c r="CDR35" s="2"/>
      <c r="CDS35" s="2"/>
      <c r="CDT35" s="2"/>
      <c r="CDU35" s="2"/>
      <c r="CDV35" s="2"/>
      <c r="CDW35" s="2"/>
      <c r="CDX35" s="2"/>
      <c r="CDY35" s="2"/>
      <c r="CDZ35" s="2"/>
      <c r="CEA35" s="2"/>
      <c r="CEB35" s="2"/>
      <c r="CEC35" s="2"/>
      <c r="CED35" s="2"/>
      <c r="CEE35" s="2"/>
      <c r="CEF35" s="2"/>
      <c r="CEG35" s="2"/>
      <c r="CEH35" s="2"/>
      <c r="CEI35" s="2"/>
      <c r="CEJ35" s="2"/>
      <c r="CEK35" s="2"/>
      <c r="CEL35" s="2"/>
      <c r="CEM35" s="2"/>
      <c r="CEN35" s="2"/>
      <c r="CEO35" s="2"/>
      <c r="CEP35" s="2"/>
      <c r="CEQ35" s="2"/>
      <c r="CER35" s="2"/>
      <c r="CES35" s="2"/>
      <c r="CET35" s="2"/>
      <c r="CEU35" s="2"/>
      <c r="CEV35" s="2"/>
      <c r="CEW35" s="2"/>
      <c r="CEX35" s="2"/>
      <c r="CEY35" s="2"/>
      <c r="CEZ35" s="2"/>
      <c r="CFA35" s="2"/>
      <c r="CFB35" s="2"/>
      <c r="CFC35" s="2"/>
      <c r="CFD35" s="2"/>
      <c r="CFE35" s="2"/>
      <c r="CFF35" s="2"/>
      <c r="CFG35" s="2"/>
      <c r="CFH35" s="2"/>
      <c r="CFI35" s="2"/>
      <c r="CFJ35" s="2"/>
      <c r="CFK35" s="2"/>
      <c r="CFL35" s="2"/>
      <c r="CFM35" s="2"/>
      <c r="CFN35" s="2"/>
      <c r="CFO35" s="2"/>
      <c r="CFP35" s="2"/>
      <c r="CFQ35" s="2"/>
      <c r="CFR35" s="2"/>
      <c r="CFS35" s="2"/>
      <c r="CFT35" s="2"/>
      <c r="CFU35" s="2"/>
      <c r="CFV35" s="2"/>
      <c r="CFW35" s="2"/>
      <c r="CFX35" s="2"/>
      <c r="CFY35" s="2"/>
      <c r="CFZ35" s="2"/>
      <c r="CGA35" s="2"/>
      <c r="CGB35" s="2"/>
      <c r="CGC35" s="2"/>
      <c r="CGD35" s="2"/>
      <c r="CGE35" s="2"/>
      <c r="CGF35" s="2"/>
      <c r="CGG35" s="2"/>
      <c r="CGH35" s="2"/>
      <c r="CGI35" s="2"/>
      <c r="CGJ35" s="2"/>
      <c r="CGK35" s="2"/>
      <c r="CGL35" s="2"/>
      <c r="CGM35" s="2"/>
      <c r="CGN35" s="2"/>
      <c r="CGO35" s="2"/>
      <c r="CGP35" s="2"/>
      <c r="CGQ35" s="2"/>
      <c r="CGR35" s="2"/>
      <c r="CGS35" s="2"/>
      <c r="CGT35" s="2"/>
      <c r="CGU35" s="2"/>
      <c r="CGV35" s="2"/>
      <c r="CGW35" s="2"/>
      <c r="CGX35" s="2"/>
      <c r="CGY35" s="2"/>
      <c r="CGZ35" s="2"/>
      <c r="CHA35" s="2"/>
      <c r="CHB35" s="2"/>
      <c r="CHC35" s="2"/>
      <c r="CHD35" s="2"/>
      <c r="CHE35" s="2"/>
      <c r="CHF35" s="2"/>
      <c r="CHG35" s="2"/>
      <c r="CHH35" s="2"/>
      <c r="CHI35" s="2"/>
      <c r="CHJ35" s="2"/>
      <c r="CHK35" s="2"/>
      <c r="CHL35" s="2"/>
      <c r="CHM35" s="2"/>
      <c r="CHN35" s="2"/>
      <c r="CHO35" s="2"/>
      <c r="CHP35" s="2"/>
      <c r="CHQ35" s="2"/>
      <c r="CHR35" s="2"/>
      <c r="CHS35" s="2"/>
      <c r="CHT35" s="2"/>
      <c r="CHU35" s="2"/>
      <c r="CHV35" s="2"/>
      <c r="CHW35" s="2"/>
      <c r="CHX35" s="2"/>
      <c r="CHY35" s="2"/>
      <c r="CHZ35" s="2"/>
      <c r="CIA35" s="2"/>
      <c r="CIB35" s="2"/>
      <c r="CIC35" s="2"/>
      <c r="CID35" s="2"/>
      <c r="CIE35" s="2"/>
      <c r="CIF35" s="2"/>
      <c r="CIG35" s="2"/>
      <c r="CIH35" s="2"/>
      <c r="CII35" s="2"/>
      <c r="CIJ35" s="2"/>
      <c r="CIK35" s="2"/>
      <c r="CIL35" s="2"/>
      <c r="CIM35" s="2"/>
      <c r="CIN35" s="2"/>
      <c r="CIO35" s="2"/>
      <c r="CIP35" s="2"/>
      <c r="CIQ35" s="2"/>
      <c r="CIR35" s="2"/>
      <c r="CIS35" s="2"/>
      <c r="CIT35" s="2"/>
      <c r="CIU35" s="2"/>
      <c r="CIV35" s="2"/>
      <c r="CIW35" s="2"/>
      <c r="CIX35" s="2"/>
      <c r="CIY35" s="2"/>
      <c r="CIZ35" s="2"/>
      <c r="CJA35" s="2"/>
      <c r="CJB35" s="2"/>
      <c r="CJC35" s="2"/>
      <c r="CJD35" s="2"/>
      <c r="CJE35" s="2"/>
      <c r="CJF35" s="2"/>
      <c r="CJG35" s="2"/>
      <c r="CJH35" s="2"/>
      <c r="CJI35" s="2"/>
      <c r="CJJ35" s="2"/>
      <c r="CJK35" s="2"/>
      <c r="CJL35" s="2"/>
      <c r="CJM35" s="2"/>
      <c r="CJN35" s="2"/>
      <c r="CJO35" s="2"/>
      <c r="CJP35" s="2"/>
      <c r="CJQ35" s="2"/>
      <c r="CJR35" s="2"/>
      <c r="CJS35" s="2"/>
      <c r="CJT35" s="2"/>
      <c r="CJU35" s="2"/>
      <c r="CJV35" s="2"/>
      <c r="CJW35" s="2"/>
      <c r="CJX35" s="2"/>
      <c r="CJY35" s="2"/>
      <c r="CJZ35" s="2"/>
      <c r="CKA35" s="2"/>
      <c r="CKB35" s="2"/>
      <c r="CKC35" s="2"/>
      <c r="CKD35" s="2"/>
      <c r="CKE35" s="2"/>
      <c r="CKF35" s="2"/>
      <c r="CKG35" s="2"/>
      <c r="CKH35" s="2"/>
      <c r="CKI35" s="2"/>
      <c r="CKJ35" s="2"/>
      <c r="CKK35" s="2"/>
      <c r="CKL35" s="2"/>
      <c r="CKM35" s="2"/>
      <c r="CKN35" s="2"/>
      <c r="CKO35" s="2"/>
      <c r="CKP35" s="2"/>
      <c r="CKQ35" s="2"/>
      <c r="CKR35" s="2"/>
      <c r="CKS35" s="2"/>
      <c r="CKT35" s="2"/>
      <c r="CKU35" s="2"/>
      <c r="CKV35" s="2"/>
      <c r="CKW35" s="2"/>
      <c r="CKX35" s="2"/>
      <c r="CKY35" s="2"/>
      <c r="CKZ35" s="2"/>
      <c r="CLA35" s="2"/>
      <c r="CLB35" s="2"/>
      <c r="CLC35" s="2"/>
      <c r="CLD35" s="2"/>
      <c r="CLE35" s="2"/>
      <c r="CLF35" s="2"/>
      <c r="CLG35" s="2"/>
      <c r="CLH35" s="2"/>
      <c r="CLI35" s="2"/>
      <c r="CLJ35" s="2"/>
      <c r="CLK35" s="2"/>
      <c r="CLL35" s="2"/>
      <c r="CLM35" s="2"/>
      <c r="CLN35" s="2"/>
      <c r="CLO35" s="2"/>
      <c r="CLP35" s="2"/>
      <c r="CLQ35" s="2"/>
      <c r="CLR35" s="2"/>
      <c r="CLS35" s="2"/>
      <c r="CLT35" s="2"/>
      <c r="CLU35" s="2"/>
      <c r="CLV35" s="2"/>
      <c r="CLW35" s="2"/>
      <c r="CLX35" s="2"/>
      <c r="CLY35" s="2"/>
      <c r="CLZ35" s="2"/>
      <c r="CMA35" s="2"/>
      <c r="CMB35" s="2"/>
      <c r="CMC35" s="2"/>
      <c r="CMD35" s="2"/>
      <c r="CME35" s="2"/>
      <c r="CMF35" s="2"/>
      <c r="CMG35" s="2"/>
      <c r="CMH35" s="2"/>
      <c r="CMI35" s="2"/>
      <c r="CMJ35" s="2"/>
      <c r="CMK35" s="2"/>
      <c r="CML35" s="2"/>
      <c r="CMM35" s="2"/>
      <c r="CMN35" s="2"/>
      <c r="CMO35" s="2"/>
      <c r="CMP35" s="2"/>
      <c r="CMQ35" s="2"/>
      <c r="CMR35" s="2"/>
      <c r="CMS35" s="2"/>
      <c r="CMT35" s="2"/>
      <c r="CMU35" s="2"/>
      <c r="CMV35" s="2"/>
      <c r="CMW35" s="2"/>
      <c r="CMX35" s="2"/>
      <c r="CMY35" s="2"/>
      <c r="CMZ35" s="2"/>
      <c r="CNA35" s="2"/>
      <c r="CNB35" s="2"/>
      <c r="CNC35" s="2"/>
      <c r="CND35" s="2"/>
      <c r="CNE35" s="2"/>
      <c r="CNF35" s="2"/>
      <c r="CNG35" s="2"/>
      <c r="CNH35" s="2"/>
      <c r="CNI35" s="2"/>
      <c r="CNJ35" s="2"/>
      <c r="CNK35" s="2"/>
      <c r="CNL35" s="2"/>
      <c r="CNM35" s="2"/>
      <c r="CNN35" s="2"/>
      <c r="CNO35" s="2"/>
      <c r="CNP35" s="2"/>
      <c r="CNQ35" s="2"/>
      <c r="CNR35" s="2"/>
      <c r="CNS35" s="2"/>
      <c r="CNT35" s="2"/>
      <c r="CNU35" s="2"/>
      <c r="CNV35" s="2"/>
      <c r="CNW35" s="2"/>
      <c r="CNX35" s="2"/>
      <c r="CNY35" s="2"/>
      <c r="CNZ35" s="2"/>
      <c r="COA35" s="2"/>
      <c r="COB35" s="2"/>
      <c r="COC35" s="2"/>
      <c r="COD35" s="2"/>
      <c r="COE35" s="2"/>
      <c r="COF35" s="2"/>
      <c r="COG35" s="2"/>
      <c r="COH35" s="2"/>
      <c r="COI35" s="2"/>
      <c r="COJ35" s="2"/>
      <c r="COK35" s="2"/>
      <c r="COL35" s="2"/>
      <c r="COM35" s="2"/>
      <c r="CON35" s="2"/>
      <c r="COO35" s="2"/>
      <c r="COP35" s="2"/>
      <c r="COQ35" s="2"/>
      <c r="COR35" s="2"/>
      <c r="COS35" s="2"/>
      <c r="COT35" s="2"/>
      <c r="COU35" s="2"/>
      <c r="COV35" s="2"/>
      <c r="COW35" s="2"/>
      <c r="COX35" s="2"/>
      <c r="COY35" s="2"/>
      <c r="COZ35" s="2"/>
      <c r="CPA35" s="2"/>
      <c r="CPB35" s="2"/>
      <c r="CPC35" s="2"/>
      <c r="CPD35" s="2"/>
      <c r="CPE35" s="2"/>
      <c r="CPF35" s="2"/>
      <c r="CPG35" s="2"/>
      <c r="CPH35" s="2"/>
      <c r="CPI35" s="2"/>
      <c r="CPJ35" s="2"/>
      <c r="CPK35" s="2"/>
      <c r="CPL35" s="2"/>
      <c r="CPM35" s="2"/>
      <c r="CPN35" s="2"/>
      <c r="CPO35" s="2"/>
      <c r="CPP35" s="2"/>
      <c r="CPQ35" s="2"/>
      <c r="CPR35" s="2"/>
      <c r="CPS35" s="2"/>
      <c r="CPT35" s="2"/>
      <c r="CPU35" s="2"/>
      <c r="CPV35" s="2"/>
      <c r="CPW35" s="2"/>
      <c r="CPX35" s="2"/>
      <c r="CPY35" s="2"/>
      <c r="CPZ35" s="2"/>
      <c r="CQA35" s="2"/>
      <c r="CQB35" s="2"/>
      <c r="CQC35" s="2"/>
      <c r="CQD35" s="2"/>
      <c r="CQE35" s="2"/>
      <c r="CQF35" s="2"/>
      <c r="CQG35" s="2"/>
      <c r="CQH35" s="2"/>
      <c r="CQI35" s="2"/>
      <c r="CQJ35" s="2"/>
      <c r="CQK35" s="2"/>
      <c r="CQL35" s="2"/>
      <c r="CQM35" s="2"/>
      <c r="CQN35" s="2"/>
      <c r="CQO35" s="2"/>
      <c r="CQP35" s="2"/>
      <c r="CQQ35" s="2"/>
      <c r="CQR35" s="2"/>
      <c r="CQS35" s="2"/>
      <c r="CQT35" s="2"/>
      <c r="CQU35" s="2"/>
      <c r="CQV35" s="2"/>
      <c r="CQW35" s="2"/>
      <c r="CQX35" s="2"/>
      <c r="CQY35" s="2"/>
      <c r="CQZ35" s="2"/>
      <c r="CRA35" s="2"/>
      <c r="CRB35" s="2"/>
      <c r="CRC35" s="2"/>
      <c r="CRD35" s="2"/>
      <c r="CRE35" s="2"/>
      <c r="CRF35" s="2"/>
      <c r="CRG35" s="2"/>
      <c r="CRH35" s="2"/>
      <c r="CRI35" s="2"/>
      <c r="CRJ35" s="2"/>
      <c r="CRK35" s="2"/>
      <c r="CRL35" s="2"/>
      <c r="CRM35" s="2"/>
      <c r="CRN35" s="2"/>
      <c r="CRO35" s="2"/>
      <c r="CRP35" s="2"/>
      <c r="CRQ35" s="2"/>
      <c r="CRR35" s="2"/>
      <c r="CRS35" s="2"/>
      <c r="CRT35" s="2"/>
      <c r="CRU35" s="2"/>
      <c r="CRV35" s="2"/>
      <c r="CRW35" s="2"/>
      <c r="CRX35" s="2"/>
      <c r="CRY35" s="2"/>
      <c r="CRZ35" s="2"/>
      <c r="CSA35" s="2"/>
      <c r="CSB35" s="2"/>
      <c r="CSC35" s="2"/>
      <c r="CSD35" s="2"/>
      <c r="CSE35" s="2"/>
      <c r="CSF35" s="2"/>
      <c r="CSG35" s="2"/>
      <c r="CSH35" s="2"/>
      <c r="CSI35" s="2"/>
      <c r="CSJ35" s="2"/>
      <c r="CSK35" s="2"/>
      <c r="CSL35" s="2"/>
      <c r="CSM35" s="2"/>
      <c r="CSN35" s="2"/>
      <c r="CSO35" s="2"/>
      <c r="CSP35" s="2"/>
      <c r="CSQ35" s="2"/>
      <c r="CSR35" s="2"/>
      <c r="CSS35" s="2"/>
      <c r="CST35" s="2"/>
      <c r="CSU35" s="2"/>
      <c r="CSV35" s="2"/>
      <c r="CSW35" s="2"/>
      <c r="CSX35" s="2"/>
      <c r="CSY35" s="2"/>
      <c r="CSZ35" s="2"/>
      <c r="CTA35" s="2"/>
      <c r="CTB35" s="2"/>
      <c r="CTC35" s="2"/>
      <c r="CTD35" s="2"/>
      <c r="CTE35" s="2"/>
      <c r="CTF35" s="2"/>
      <c r="CTG35" s="2"/>
      <c r="CTH35" s="2"/>
      <c r="CTI35" s="2"/>
      <c r="CTJ35" s="2"/>
      <c r="CTK35" s="2"/>
      <c r="CTL35" s="2"/>
      <c r="CTM35" s="2"/>
      <c r="CTN35" s="2"/>
      <c r="CTO35" s="2"/>
      <c r="CTP35" s="2"/>
      <c r="CTQ35" s="2"/>
      <c r="CTR35" s="2"/>
      <c r="CTS35" s="2"/>
      <c r="CTT35" s="2"/>
      <c r="CTU35" s="2"/>
      <c r="CTV35" s="2"/>
      <c r="CTW35" s="2"/>
      <c r="CTX35" s="2"/>
      <c r="CTY35" s="2"/>
      <c r="CTZ35" s="2"/>
      <c r="CUA35" s="2"/>
      <c r="CUB35" s="2"/>
      <c r="CUC35" s="2"/>
      <c r="CUD35" s="2"/>
      <c r="CUE35" s="2"/>
      <c r="CUF35" s="2"/>
      <c r="CUG35" s="2"/>
      <c r="CUH35" s="2"/>
      <c r="CUI35" s="2"/>
      <c r="CUJ35" s="2"/>
      <c r="CUK35" s="2"/>
      <c r="CUL35" s="2"/>
      <c r="CUM35" s="2"/>
      <c r="CUN35" s="2"/>
      <c r="CUO35" s="2"/>
      <c r="CUP35" s="2"/>
      <c r="CUQ35" s="2"/>
      <c r="CUR35" s="2"/>
      <c r="CUS35" s="2"/>
      <c r="CUT35" s="2"/>
      <c r="CUU35" s="2"/>
      <c r="CUV35" s="2"/>
      <c r="CUW35" s="2"/>
      <c r="CUX35" s="2"/>
      <c r="CUY35" s="2"/>
      <c r="CUZ35" s="2"/>
      <c r="CVA35" s="2"/>
      <c r="CVB35" s="2"/>
      <c r="CVC35" s="2"/>
      <c r="CVD35" s="2"/>
      <c r="CVE35" s="2"/>
      <c r="CVF35" s="2"/>
      <c r="CVG35" s="2"/>
      <c r="CVH35" s="2"/>
      <c r="CVI35" s="2"/>
      <c r="CVJ35" s="2"/>
      <c r="CVK35" s="2"/>
      <c r="CVL35" s="2"/>
      <c r="CVM35" s="2"/>
      <c r="CVN35" s="2"/>
      <c r="CVO35" s="2"/>
      <c r="CVP35" s="2"/>
      <c r="CVQ35" s="2"/>
      <c r="CVR35" s="2"/>
      <c r="CVS35" s="2"/>
      <c r="CVT35" s="2"/>
      <c r="CVU35" s="2"/>
      <c r="CVV35" s="2"/>
      <c r="CVW35" s="2"/>
      <c r="CVX35" s="2"/>
      <c r="CVY35" s="2"/>
      <c r="CVZ35" s="2"/>
      <c r="CWA35" s="2"/>
      <c r="CWB35" s="2"/>
      <c r="CWC35" s="2"/>
      <c r="CWD35" s="2"/>
      <c r="CWE35" s="2"/>
      <c r="CWF35" s="2"/>
      <c r="CWG35" s="2"/>
      <c r="CWH35" s="2"/>
      <c r="CWI35" s="2"/>
      <c r="CWJ35" s="2"/>
      <c r="CWK35" s="2"/>
      <c r="CWL35" s="2"/>
      <c r="CWM35" s="2"/>
      <c r="CWN35" s="2"/>
      <c r="CWO35" s="2"/>
      <c r="CWP35" s="2"/>
      <c r="CWQ35" s="2"/>
      <c r="CWR35" s="2"/>
      <c r="CWS35" s="2"/>
      <c r="CWT35" s="2"/>
      <c r="CWU35" s="2"/>
      <c r="CWV35" s="2"/>
      <c r="CWW35" s="2"/>
      <c r="CWX35" s="2"/>
      <c r="CWY35" s="2"/>
      <c r="CWZ35" s="2"/>
      <c r="CXA35" s="2"/>
      <c r="CXB35" s="2"/>
      <c r="CXC35" s="2"/>
      <c r="CXD35" s="2"/>
      <c r="CXE35" s="2"/>
      <c r="CXF35" s="2"/>
      <c r="CXG35" s="2"/>
      <c r="CXH35" s="2"/>
      <c r="CXI35" s="2"/>
      <c r="CXJ35" s="2"/>
      <c r="CXK35" s="2"/>
      <c r="CXL35" s="2"/>
      <c r="CXM35" s="2"/>
      <c r="CXN35" s="2"/>
      <c r="CXO35" s="2"/>
      <c r="CXP35" s="2"/>
      <c r="CXQ35" s="2"/>
      <c r="CXR35" s="2"/>
      <c r="CXS35" s="2"/>
      <c r="CXT35" s="2"/>
      <c r="CXU35" s="2"/>
      <c r="CXV35" s="2"/>
      <c r="CXW35" s="2"/>
      <c r="CXX35" s="2"/>
      <c r="CXY35" s="2"/>
      <c r="CXZ35" s="2"/>
      <c r="CYA35" s="2"/>
      <c r="CYB35" s="2"/>
      <c r="CYC35" s="2"/>
      <c r="CYD35" s="2"/>
      <c r="CYE35" s="2"/>
      <c r="CYF35" s="2"/>
      <c r="CYG35" s="2"/>
      <c r="CYH35" s="2"/>
      <c r="CYI35" s="2"/>
      <c r="CYJ35" s="2"/>
      <c r="CYK35" s="2"/>
      <c r="CYL35" s="2"/>
      <c r="CYM35" s="2"/>
      <c r="CYN35" s="2"/>
      <c r="CYO35" s="2"/>
      <c r="CYP35" s="2"/>
      <c r="CYQ35" s="2"/>
      <c r="CYR35" s="2"/>
      <c r="CYS35" s="2"/>
      <c r="CYT35" s="2"/>
      <c r="CYU35" s="2"/>
      <c r="CYV35" s="2"/>
      <c r="CYW35" s="2"/>
      <c r="CYX35" s="2"/>
      <c r="CYY35" s="2"/>
      <c r="CYZ35" s="2"/>
      <c r="CZA35" s="2"/>
      <c r="CZB35" s="2"/>
      <c r="CZC35" s="2"/>
      <c r="CZD35" s="2"/>
      <c r="CZE35" s="2"/>
      <c r="CZF35" s="2"/>
      <c r="CZG35" s="2"/>
      <c r="CZH35" s="2"/>
      <c r="CZI35" s="2"/>
      <c r="CZJ35" s="2"/>
      <c r="CZK35" s="2"/>
      <c r="CZL35" s="2"/>
      <c r="CZM35" s="2"/>
      <c r="CZN35" s="2"/>
      <c r="CZO35" s="2"/>
      <c r="CZP35" s="2"/>
      <c r="CZQ35" s="2"/>
      <c r="CZR35" s="2"/>
      <c r="CZS35" s="2"/>
      <c r="CZT35" s="2"/>
      <c r="CZU35" s="2"/>
      <c r="CZV35" s="2"/>
      <c r="CZW35" s="2"/>
      <c r="CZX35" s="2"/>
      <c r="CZY35" s="2"/>
      <c r="CZZ35" s="2"/>
      <c r="DAA35" s="2"/>
      <c r="DAB35" s="2"/>
      <c r="DAC35" s="2"/>
      <c r="DAD35" s="2"/>
      <c r="DAE35" s="2"/>
      <c r="DAF35" s="2"/>
      <c r="DAG35" s="2"/>
      <c r="DAH35" s="2"/>
      <c r="DAI35" s="2"/>
      <c r="DAJ35" s="2"/>
      <c r="DAK35" s="2"/>
      <c r="DAL35" s="2"/>
      <c r="DAM35" s="2"/>
      <c r="DAN35" s="2"/>
      <c r="DAO35" s="2"/>
      <c r="DAP35" s="2"/>
      <c r="DAQ35" s="2"/>
      <c r="DAR35" s="2"/>
      <c r="DAS35" s="2"/>
      <c r="DAT35" s="2"/>
      <c r="DAU35" s="2"/>
      <c r="DAV35" s="2"/>
      <c r="DAW35" s="2"/>
      <c r="DAX35" s="2"/>
      <c r="DAY35" s="2"/>
      <c r="DAZ35" s="2"/>
      <c r="DBA35" s="2"/>
      <c r="DBB35" s="2"/>
      <c r="DBC35" s="2"/>
      <c r="DBD35" s="2"/>
      <c r="DBE35" s="2"/>
      <c r="DBF35" s="2"/>
      <c r="DBG35" s="2"/>
      <c r="DBH35" s="2"/>
      <c r="DBI35" s="2"/>
      <c r="DBJ35" s="2"/>
      <c r="DBK35" s="2"/>
      <c r="DBL35" s="2"/>
      <c r="DBM35" s="2"/>
      <c r="DBN35" s="2"/>
      <c r="DBO35" s="2"/>
      <c r="DBP35" s="2"/>
      <c r="DBQ35" s="2"/>
      <c r="DBR35" s="2"/>
      <c r="DBS35" s="2"/>
      <c r="DBT35" s="2"/>
      <c r="DBU35" s="2"/>
      <c r="DBV35" s="2"/>
      <c r="DBW35" s="2"/>
      <c r="DBX35" s="2"/>
      <c r="DBY35" s="2"/>
      <c r="DBZ35" s="2"/>
      <c r="DCA35" s="2"/>
      <c r="DCB35" s="2"/>
      <c r="DCC35" s="2"/>
      <c r="DCD35" s="2"/>
      <c r="DCE35" s="2"/>
      <c r="DCF35" s="2"/>
      <c r="DCG35" s="2"/>
      <c r="DCH35" s="2"/>
      <c r="DCI35" s="2"/>
      <c r="DCJ35" s="2"/>
      <c r="DCK35" s="2"/>
      <c r="DCL35" s="2"/>
      <c r="DCM35" s="2"/>
      <c r="DCN35" s="2"/>
      <c r="DCO35" s="2"/>
      <c r="DCP35" s="2"/>
      <c r="DCQ35" s="2"/>
      <c r="DCR35" s="2"/>
      <c r="DCS35" s="2"/>
      <c r="DCT35" s="2"/>
      <c r="DCU35" s="2"/>
      <c r="DCV35" s="2"/>
      <c r="DCW35" s="2"/>
      <c r="DCX35" s="2"/>
      <c r="DCY35" s="2"/>
      <c r="DCZ35" s="2"/>
      <c r="DDA35" s="2"/>
      <c r="DDB35" s="2"/>
      <c r="DDC35" s="2"/>
      <c r="DDD35" s="2"/>
      <c r="DDE35" s="2"/>
      <c r="DDF35" s="2"/>
      <c r="DDG35" s="2"/>
      <c r="DDH35" s="2"/>
      <c r="DDI35" s="2"/>
      <c r="DDJ35" s="2"/>
      <c r="DDK35" s="2"/>
      <c r="DDL35" s="2"/>
      <c r="DDM35" s="2"/>
      <c r="DDN35" s="2"/>
      <c r="DDO35" s="2"/>
      <c r="DDP35" s="2"/>
      <c r="DDQ35" s="2"/>
      <c r="DDR35" s="2"/>
      <c r="DDS35" s="2"/>
      <c r="DDT35" s="2"/>
      <c r="DDU35" s="2"/>
      <c r="DDV35" s="2"/>
      <c r="DDW35" s="2"/>
      <c r="DDX35" s="2"/>
      <c r="DDY35" s="2"/>
      <c r="DDZ35" s="2"/>
      <c r="DEA35" s="2"/>
      <c r="DEB35" s="2"/>
      <c r="DEC35" s="2"/>
      <c r="DED35" s="2"/>
      <c r="DEE35" s="2"/>
      <c r="DEF35" s="2"/>
      <c r="DEG35" s="2"/>
      <c r="DEH35" s="2"/>
      <c r="DEI35" s="2"/>
      <c r="DEJ35" s="2"/>
      <c r="DEK35" s="2"/>
      <c r="DEL35" s="2"/>
      <c r="DEM35" s="2"/>
      <c r="DEN35" s="2"/>
      <c r="DEO35" s="2"/>
      <c r="DEP35" s="2"/>
      <c r="DEQ35" s="2"/>
      <c r="DER35" s="2"/>
      <c r="DES35" s="2"/>
      <c r="DET35" s="2"/>
      <c r="DEU35" s="2"/>
      <c r="DEV35" s="2"/>
      <c r="DEW35" s="2"/>
      <c r="DEX35" s="2"/>
      <c r="DEY35" s="2"/>
      <c r="DEZ35" s="2"/>
      <c r="DFA35" s="2"/>
      <c r="DFB35" s="2"/>
      <c r="DFC35" s="2"/>
      <c r="DFD35" s="2"/>
      <c r="DFE35" s="2"/>
      <c r="DFF35" s="2"/>
      <c r="DFG35" s="2"/>
      <c r="DFH35" s="2"/>
      <c r="DFI35" s="2"/>
      <c r="DFJ35" s="2"/>
      <c r="DFK35" s="2"/>
      <c r="DFL35" s="2"/>
      <c r="DFM35" s="2"/>
      <c r="DFN35" s="2"/>
      <c r="DFO35" s="2"/>
      <c r="DFP35" s="2"/>
      <c r="DFQ35" s="2"/>
      <c r="DFR35" s="2"/>
      <c r="DFS35" s="2"/>
      <c r="DFT35" s="2"/>
      <c r="DFU35" s="2"/>
      <c r="DFV35" s="2"/>
      <c r="DFW35" s="2"/>
      <c r="DFX35" s="2"/>
      <c r="DFY35" s="2"/>
      <c r="DFZ35" s="2"/>
      <c r="DGA35" s="2"/>
      <c r="DGB35" s="2"/>
      <c r="DGC35" s="2"/>
      <c r="DGD35" s="2"/>
      <c r="DGE35" s="2"/>
      <c r="DGF35" s="2"/>
      <c r="DGG35" s="2"/>
      <c r="DGH35" s="2"/>
      <c r="DGI35" s="2"/>
      <c r="DGJ35" s="2"/>
      <c r="DGK35" s="2"/>
      <c r="DGL35" s="2"/>
      <c r="DGM35" s="2"/>
      <c r="DGN35" s="2"/>
      <c r="DGO35" s="2"/>
      <c r="DGP35" s="2"/>
      <c r="DGQ35" s="2"/>
      <c r="DGR35" s="2"/>
      <c r="DGS35" s="2"/>
      <c r="DGT35" s="2"/>
      <c r="DGU35" s="2"/>
      <c r="DGV35" s="2"/>
      <c r="DGW35" s="2"/>
      <c r="DGX35" s="2"/>
      <c r="DGY35" s="2"/>
      <c r="DGZ35" s="2"/>
      <c r="DHA35" s="2"/>
      <c r="DHB35" s="2"/>
      <c r="DHC35" s="2"/>
      <c r="DHD35" s="2"/>
      <c r="DHE35" s="2"/>
      <c r="DHF35" s="2"/>
      <c r="DHG35" s="2"/>
      <c r="DHH35" s="2"/>
      <c r="DHI35" s="2"/>
      <c r="DHJ35" s="2"/>
      <c r="DHK35" s="2"/>
      <c r="DHL35" s="2"/>
      <c r="DHM35" s="2"/>
      <c r="DHN35" s="2"/>
      <c r="DHO35" s="2"/>
      <c r="DHP35" s="2"/>
      <c r="DHQ35" s="2"/>
      <c r="DHR35" s="2"/>
      <c r="DHS35" s="2"/>
      <c r="DHT35" s="2"/>
      <c r="DHU35" s="2"/>
      <c r="DHV35" s="2"/>
      <c r="DHW35" s="2"/>
      <c r="DHX35" s="2"/>
      <c r="DHY35" s="2"/>
      <c r="DHZ35" s="2"/>
      <c r="DIA35" s="2"/>
      <c r="DIB35" s="2"/>
      <c r="DIC35" s="2"/>
      <c r="DID35" s="2"/>
      <c r="DIE35" s="2"/>
      <c r="DIF35" s="2"/>
      <c r="DIG35" s="2"/>
      <c r="DIH35" s="2"/>
      <c r="DII35" s="2"/>
      <c r="DIJ35" s="2"/>
      <c r="DIK35" s="2"/>
      <c r="DIL35" s="2"/>
      <c r="DIM35" s="2"/>
      <c r="DIN35" s="2"/>
      <c r="DIO35" s="2"/>
      <c r="DIP35" s="2"/>
      <c r="DIQ35" s="2"/>
      <c r="DIR35" s="2"/>
      <c r="DIS35" s="2"/>
      <c r="DIT35" s="2"/>
      <c r="DIU35" s="2"/>
      <c r="DIV35" s="2"/>
      <c r="DIW35" s="2"/>
      <c r="DIX35" s="2"/>
      <c r="DIY35" s="2"/>
      <c r="DIZ35" s="2"/>
      <c r="DJA35" s="2"/>
      <c r="DJB35" s="2"/>
      <c r="DJC35" s="2"/>
      <c r="DJD35" s="2"/>
      <c r="DJE35" s="2"/>
      <c r="DJF35" s="2"/>
      <c r="DJG35" s="2"/>
      <c r="DJH35" s="2"/>
      <c r="DJI35" s="2"/>
      <c r="DJJ35" s="2"/>
      <c r="DJK35" s="2"/>
      <c r="DJL35" s="2"/>
      <c r="DJM35" s="2"/>
      <c r="DJN35" s="2"/>
      <c r="DJO35" s="2"/>
      <c r="DJP35" s="2"/>
      <c r="DJQ35" s="2"/>
      <c r="DJR35" s="2"/>
      <c r="DJS35" s="2"/>
      <c r="DJT35" s="2"/>
      <c r="DJU35" s="2"/>
      <c r="DJV35" s="2"/>
      <c r="DJW35" s="2"/>
      <c r="DJX35" s="2"/>
      <c r="DJY35" s="2"/>
      <c r="DJZ35" s="2"/>
      <c r="DKA35" s="2"/>
      <c r="DKB35" s="2"/>
      <c r="DKC35" s="2"/>
      <c r="DKD35" s="2"/>
      <c r="DKE35" s="2"/>
      <c r="DKF35" s="2"/>
      <c r="DKG35" s="2"/>
      <c r="DKH35" s="2"/>
      <c r="DKI35" s="2"/>
      <c r="DKJ35" s="2"/>
      <c r="DKK35" s="2"/>
      <c r="DKL35" s="2"/>
      <c r="DKM35" s="2"/>
      <c r="DKN35" s="2"/>
      <c r="DKO35" s="2"/>
      <c r="DKP35" s="2"/>
      <c r="DKQ35" s="2"/>
      <c r="DKR35" s="2"/>
      <c r="DKS35" s="2"/>
      <c r="DKT35" s="2"/>
      <c r="DKU35" s="2"/>
      <c r="DKV35" s="2"/>
      <c r="DKW35" s="2"/>
      <c r="DKX35" s="2"/>
      <c r="DKY35" s="2"/>
      <c r="DKZ35" s="2"/>
      <c r="DLA35" s="2"/>
      <c r="DLB35" s="2"/>
      <c r="DLC35" s="2"/>
      <c r="DLD35" s="2"/>
      <c r="DLE35" s="2"/>
      <c r="DLF35" s="2"/>
      <c r="DLG35" s="2"/>
      <c r="DLH35" s="2"/>
      <c r="DLI35" s="2"/>
      <c r="DLJ35" s="2"/>
      <c r="DLK35" s="2"/>
      <c r="DLL35" s="2"/>
      <c r="DLM35" s="2"/>
      <c r="DLN35" s="2"/>
      <c r="DLO35" s="2"/>
      <c r="DLP35" s="2"/>
      <c r="DLQ35" s="2"/>
      <c r="DLR35" s="2"/>
      <c r="DLS35" s="2"/>
      <c r="DLT35" s="2"/>
      <c r="DLU35" s="2"/>
      <c r="DLV35" s="2"/>
      <c r="DLW35" s="2"/>
      <c r="DLX35" s="2"/>
      <c r="DLY35" s="2"/>
      <c r="DLZ35" s="2"/>
      <c r="DMA35" s="2"/>
      <c r="DMB35" s="2"/>
      <c r="DMC35" s="2"/>
      <c r="DMD35" s="2"/>
      <c r="DME35" s="2"/>
      <c r="DMF35" s="2"/>
      <c r="DMG35" s="2"/>
      <c r="DMH35" s="2"/>
      <c r="DMI35" s="2"/>
      <c r="DMJ35" s="2"/>
      <c r="DMK35" s="2"/>
      <c r="DML35" s="2"/>
      <c r="DMM35" s="2"/>
      <c r="DMN35" s="2"/>
      <c r="DMO35" s="2"/>
      <c r="DMP35" s="2"/>
      <c r="DMQ35" s="2"/>
      <c r="DMR35" s="2"/>
      <c r="DMS35" s="2"/>
      <c r="DMT35" s="2"/>
      <c r="DMU35" s="2"/>
      <c r="DMV35" s="2"/>
      <c r="DMW35" s="2"/>
      <c r="DMX35" s="2"/>
      <c r="DMY35" s="2"/>
      <c r="DMZ35" s="2"/>
      <c r="DNA35" s="2"/>
      <c r="DNB35" s="2"/>
      <c r="DNC35" s="2"/>
      <c r="DND35" s="2"/>
      <c r="DNE35" s="2"/>
      <c r="DNF35" s="2"/>
      <c r="DNG35" s="2"/>
      <c r="DNH35" s="2"/>
      <c r="DNI35" s="2"/>
      <c r="DNJ35" s="2"/>
      <c r="DNK35" s="2"/>
      <c r="DNL35" s="2"/>
      <c r="DNM35" s="2"/>
      <c r="DNN35" s="2"/>
      <c r="DNO35" s="2"/>
      <c r="DNP35" s="2"/>
      <c r="DNQ35" s="2"/>
      <c r="DNR35" s="2"/>
      <c r="DNS35" s="2"/>
      <c r="DNT35" s="2"/>
      <c r="DNU35" s="2"/>
      <c r="DNV35" s="2"/>
      <c r="DNW35" s="2"/>
      <c r="DNX35" s="2"/>
      <c r="DNY35" s="2"/>
      <c r="DNZ35" s="2"/>
      <c r="DOA35" s="2"/>
      <c r="DOB35" s="2"/>
      <c r="DOC35" s="2"/>
      <c r="DOD35" s="2"/>
      <c r="DOE35" s="2"/>
      <c r="DOF35" s="2"/>
      <c r="DOG35" s="2"/>
      <c r="DOH35" s="2"/>
      <c r="DOI35" s="2"/>
      <c r="DOJ35" s="2"/>
      <c r="DOK35" s="2"/>
      <c r="DOL35" s="2"/>
      <c r="DOM35" s="2"/>
      <c r="DON35" s="2"/>
      <c r="DOO35" s="2"/>
      <c r="DOP35" s="2"/>
      <c r="DOQ35" s="2"/>
      <c r="DOR35" s="2"/>
      <c r="DOS35" s="2"/>
      <c r="DOT35" s="2"/>
      <c r="DOU35" s="2"/>
      <c r="DOV35" s="2"/>
      <c r="DOW35" s="2"/>
      <c r="DOX35" s="2"/>
      <c r="DOY35" s="2"/>
      <c r="DOZ35" s="2"/>
      <c r="DPA35" s="2"/>
      <c r="DPB35" s="2"/>
      <c r="DPC35" s="2"/>
      <c r="DPD35" s="2"/>
      <c r="DPE35" s="2"/>
      <c r="DPF35" s="2"/>
      <c r="DPG35" s="2"/>
      <c r="DPH35" s="2"/>
      <c r="DPI35" s="2"/>
      <c r="DPJ35" s="2"/>
      <c r="DPK35" s="2"/>
      <c r="DPL35" s="2"/>
      <c r="DPM35" s="2"/>
      <c r="DPN35" s="2"/>
      <c r="DPO35" s="2"/>
      <c r="DPP35" s="2"/>
      <c r="DPQ35" s="2"/>
      <c r="DPR35" s="2"/>
      <c r="DPS35" s="2"/>
      <c r="DPT35" s="2"/>
      <c r="DPU35" s="2"/>
      <c r="DPV35" s="2"/>
      <c r="DPW35" s="2"/>
      <c r="DPX35" s="2"/>
      <c r="DPY35" s="2"/>
      <c r="DPZ35" s="2"/>
      <c r="DQA35" s="2"/>
      <c r="DQB35" s="2"/>
      <c r="DQC35" s="2"/>
      <c r="DQD35" s="2"/>
      <c r="DQE35" s="2"/>
      <c r="DQF35" s="2"/>
      <c r="DQG35" s="2"/>
      <c r="DQH35" s="2"/>
      <c r="DQI35" s="2"/>
      <c r="DQJ35" s="2"/>
      <c r="DQK35" s="2"/>
      <c r="DQL35" s="2"/>
      <c r="DQM35" s="2"/>
      <c r="DQN35" s="2"/>
      <c r="DQO35" s="2"/>
      <c r="DQP35" s="2"/>
      <c r="DQQ35" s="2"/>
      <c r="DQR35" s="2"/>
      <c r="DQS35" s="2"/>
      <c r="DQT35" s="2"/>
      <c r="DQU35" s="2"/>
      <c r="DQV35" s="2"/>
      <c r="DQW35" s="2"/>
      <c r="DQX35" s="2"/>
      <c r="DQY35" s="2"/>
      <c r="DQZ35" s="2"/>
      <c r="DRA35" s="2"/>
      <c r="DRB35" s="2"/>
      <c r="DRC35" s="2"/>
      <c r="DRD35" s="2"/>
      <c r="DRE35" s="2"/>
      <c r="DRF35" s="2"/>
      <c r="DRG35" s="2"/>
      <c r="DRH35" s="2"/>
      <c r="DRI35" s="2"/>
      <c r="DRJ35" s="2"/>
      <c r="DRK35" s="2"/>
      <c r="DRL35" s="2"/>
      <c r="DRM35" s="2"/>
      <c r="DRN35" s="2"/>
      <c r="DRO35" s="2"/>
      <c r="DRP35" s="2"/>
      <c r="DRQ35" s="2"/>
      <c r="DRR35" s="2"/>
      <c r="DRS35" s="2"/>
      <c r="DRT35" s="2"/>
      <c r="DRU35" s="2"/>
      <c r="DRV35" s="2"/>
      <c r="DRW35" s="2"/>
      <c r="DRX35" s="2"/>
      <c r="DRY35" s="2"/>
      <c r="DRZ35" s="2"/>
      <c r="DSA35" s="2"/>
      <c r="DSB35" s="2"/>
      <c r="DSC35" s="2"/>
      <c r="DSD35" s="2"/>
      <c r="DSE35" s="2"/>
      <c r="DSF35" s="2"/>
      <c r="DSG35" s="2"/>
      <c r="DSH35" s="2"/>
      <c r="DSI35" s="2"/>
      <c r="DSJ35" s="2"/>
      <c r="DSK35" s="2"/>
      <c r="DSL35" s="2"/>
      <c r="DSM35" s="2"/>
      <c r="DSN35" s="2"/>
      <c r="DSO35" s="2"/>
      <c r="DSP35" s="2"/>
      <c r="DSQ35" s="2"/>
      <c r="DSR35" s="2"/>
      <c r="DSS35" s="2"/>
      <c r="DST35" s="2"/>
      <c r="DSU35" s="2"/>
      <c r="DSV35" s="2"/>
      <c r="DSW35" s="2"/>
      <c r="DSX35" s="2"/>
      <c r="DSY35" s="2"/>
      <c r="DSZ35" s="2"/>
      <c r="DTA35" s="2"/>
      <c r="DTB35" s="2"/>
      <c r="DTC35" s="2"/>
      <c r="DTD35" s="2"/>
      <c r="DTE35" s="2"/>
      <c r="DTF35" s="2"/>
      <c r="DTG35" s="2"/>
      <c r="DTH35" s="2"/>
      <c r="DTI35" s="2"/>
      <c r="DTJ35" s="2"/>
      <c r="DTK35" s="2"/>
      <c r="DTL35" s="2"/>
      <c r="DTM35" s="2"/>
      <c r="DTN35" s="2"/>
      <c r="DTO35" s="2"/>
      <c r="DTP35" s="2"/>
      <c r="DTQ35" s="2"/>
      <c r="DTR35" s="2"/>
      <c r="DTS35" s="2"/>
      <c r="DTT35" s="2"/>
      <c r="DTU35" s="2"/>
      <c r="DTV35" s="2"/>
      <c r="DTW35" s="2"/>
      <c r="DTX35" s="2"/>
      <c r="DTY35" s="2"/>
      <c r="DTZ35" s="2"/>
      <c r="DUA35" s="2"/>
      <c r="DUB35" s="2"/>
      <c r="DUC35" s="2"/>
      <c r="DUD35" s="2"/>
      <c r="DUE35" s="2"/>
      <c r="DUF35" s="2"/>
      <c r="DUG35" s="2"/>
      <c r="DUH35" s="2"/>
      <c r="DUI35" s="2"/>
      <c r="DUJ35" s="2"/>
      <c r="DUK35" s="2"/>
      <c r="DUL35" s="2"/>
      <c r="DUM35" s="2"/>
      <c r="DUN35" s="2"/>
      <c r="DUO35" s="2"/>
      <c r="DUP35" s="2"/>
      <c r="DUQ35" s="2"/>
      <c r="DUR35" s="2"/>
      <c r="DUS35" s="2"/>
      <c r="DUT35" s="2"/>
      <c r="DUU35" s="2"/>
      <c r="DUV35" s="2"/>
      <c r="DUW35" s="2"/>
      <c r="DUX35" s="2"/>
      <c r="DUY35" s="2"/>
      <c r="DUZ35" s="2"/>
      <c r="DVA35" s="2"/>
      <c r="DVB35" s="2"/>
      <c r="DVC35" s="2"/>
      <c r="DVD35" s="2"/>
      <c r="DVE35" s="2"/>
      <c r="DVF35" s="2"/>
      <c r="DVG35" s="2"/>
      <c r="DVH35" s="2"/>
      <c r="DVI35" s="2"/>
      <c r="DVJ35" s="2"/>
      <c r="DVK35" s="2"/>
      <c r="DVL35" s="2"/>
      <c r="DVM35" s="2"/>
      <c r="DVN35" s="2"/>
      <c r="DVO35" s="2"/>
      <c r="DVP35" s="2"/>
      <c r="DVQ35" s="2"/>
      <c r="DVR35" s="2"/>
      <c r="DVS35" s="2"/>
      <c r="DVT35" s="2"/>
      <c r="DVU35" s="2"/>
      <c r="DVV35" s="2"/>
      <c r="DVW35" s="2"/>
      <c r="DVX35" s="2"/>
      <c r="DVY35" s="2"/>
      <c r="DVZ35" s="2"/>
      <c r="DWA35" s="2"/>
      <c r="DWB35" s="2"/>
      <c r="DWC35" s="2"/>
      <c r="DWD35" s="2"/>
      <c r="DWE35" s="2"/>
      <c r="DWF35" s="2"/>
      <c r="DWG35" s="2"/>
      <c r="DWH35" s="2"/>
      <c r="DWI35" s="2"/>
      <c r="DWJ35" s="2"/>
      <c r="DWK35" s="2"/>
      <c r="DWL35" s="2"/>
      <c r="DWM35" s="2"/>
      <c r="DWN35" s="2"/>
      <c r="DWO35" s="2"/>
      <c r="DWP35" s="2"/>
      <c r="DWQ35" s="2"/>
      <c r="DWR35" s="2"/>
      <c r="DWS35" s="2"/>
      <c r="DWT35" s="2"/>
      <c r="DWU35" s="2"/>
      <c r="DWV35" s="2"/>
      <c r="DWW35" s="2"/>
      <c r="DWX35" s="2"/>
      <c r="DWY35" s="2"/>
      <c r="DWZ35" s="2"/>
      <c r="DXA35" s="2"/>
      <c r="DXB35" s="2"/>
      <c r="DXC35" s="2"/>
      <c r="DXD35" s="2"/>
      <c r="DXE35" s="2"/>
      <c r="DXF35" s="2"/>
      <c r="DXG35" s="2"/>
      <c r="DXH35" s="2"/>
      <c r="DXI35" s="2"/>
      <c r="DXJ35" s="2"/>
      <c r="DXK35" s="2"/>
      <c r="DXL35" s="2"/>
      <c r="DXM35" s="2"/>
      <c r="DXN35" s="2"/>
      <c r="DXO35" s="2"/>
      <c r="DXP35" s="2"/>
      <c r="DXQ35" s="2"/>
      <c r="DXR35" s="2"/>
      <c r="DXS35" s="2"/>
      <c r="DXT35" s="2"/>
      <c r="DXU35" s="2"/>
      <c r="DXV35" s="2"/>
      <c r="DXW35" s="2"/>
      <c r="DXX35" s="2"/>
      <c r="DXY35" s="2"/>
      <c r="DXZ35" s="2"/>
      <c r="DYA35" s="2"/>
      <c r="DYB35" s="2"/>
      <c r="DYC35" s="2"/>
      <c r="DYD35" s="2"/>
      <c r="DYE35" s="2"/>
      <c r="DYF35" s="2"/>
      <c r="DYG35" s="2"/>
      <c r="DYH35" s="2"/>
      <c r="DYI35" s="2"/>
      <c r="DYJ35" s="2"/>
      <c r="DYK35" s="2"/>
      <c r="DYL35" s="2"/>
      <c r="DYM35" s="2"/>
      <c r="DYN35" s="2"/>
      <c r="DYO35" s="2"/>
      <c r="DYP35" s="2"/>
      <c r="DYQ35" s="2"/>
      <c r="DYR35" s="2"/>
      <c r="DYS35" s="2"/>
      <c r="DYT35" s="2"/>
      <c r="DYU35" s="2"/>
      <c r="DYV35" s="2"/>
      <c r="DYW35" s="2"/>
      <c r="DYX35" s="2"/>
      <c r="DYY35" s="2"/>
      <c r="DYZ35" s="2"/>
      <c r="DZA35" s="2"/>
      <c r="DZB35" s="2"/>
      <c r="DZC35" s="2"/>
      <c r="DZD35" s="2"/>
      <c r="DZE35" s="2"/>
      <c r="DZF35" s="2"/>
      <c r="DZG35" s="2"/>
      <c r="DZH35" s="2"/>
      <c r="DZI35" s="2"/>
      <c r="DZJ35" s="2"/>
      <c r="DZK35" s="2"/>
      <c r="DZL35" s="2"/>
      <c r="DZM35" s="2"/>
      <c r="DZN35" s="2"/>
      <c r="DZO35" s="2"/>
      <c r="DZP35" s="2"/>
      <c r="DZQ35" s="2"/>
      <c r="DZR35" s="2"/>
      <c r="DZS35" s="2"/>
      <c r="DZT35" s="2"/>
      <c r="DZU35" s="2"/>
      <c r="DZV35" s="2"/>
      <c r="DZW35" s="2"/>
      <c r="DZX35" s="2"/>
      <c r="DZY35" s="2"/>
      <c r="DZZ35" s="2"/>
      <c r="EAA35" s="2"/>
      <c r="EAB35" s="2"/>
      <c r="EAC35" s="2"/>
      <c r="EAD35" s="2"/>
      <c r="EAE35" s="2"/>
      <c r="EAF35" s="2"/>
      <c r="EAG35" s="2"/>
      <c r="EAH35" s="2"/>
      <c r="EAI35" s="2"/>
      <c r="EAJ35" s="2"/>
      <c r="EAK35" s="2"/>
      <c r="EAL35" s="2"/>
      <c r="EAM35" s="2"/>
      <c r="EAN35" s="2"/>
      <c r="EAO35" s="2"/>
      <c r="EAP35" s="2"/>
      <c r="EAQ35" s="2"/>
      <c r="EAR35" s="2"/>
      <c r="EAS35" s="2"/>
      <c r="EAT35" s="2"/>
      <c r="EAU35" s="2"/>
      <c r="EAV35" s="2"/>
      <c r="EAW35" s="2"/>
      <c r="EAX35" s="2"/>
      <c r="EAY35" s="2"/>
      <c r="EAZ35" s="2"/>
      <c r="EBA35" s="2"/>
      <c r="EBB35" s="2"/>
      <c r="EBC35" s="2"/>
      <c r="EBD35" s="2"/>
      <c r="EBE35" s="2"/>
      <c r="EBF35" s="2"/>
      <c r="EBG35" s="2"/>
      <c r="EBH35" s="2"/>
      <c r="EBI35" s="2"/>
      <c r="EBJ35" s="2"/>
      <c r="EBK35" s="2"/>
      <c r="EBL35" s="2"/>
      <c r="EBM35" s="2"/>
      <c r="EBN35" s="2"/>
      <c r="EBO35" s="2"/>
      <c r="EBP35" s="2"/>
      <c r="EBQ35" s="2"/>
      <c r="EBR35" s="2"/>
      <c r="EBS35" s="2"/>
      <c r="EBT35" s="2"/>
      <c r="EBU35" s="2"/>
      <c r="EBV35" s="2"/>
      <c r="EBW35" s="2"/>
      <c r="EBX35" s="2"/>
      <c r="EBY35" s="2"/>
      <c r="EBZ35" s="2"/>
      <c r="ECA35" s="2"/>
      <c r="ECB35" s="2"/>
      <c r="ECC35" s="2"/>
      <c r="ECD35" s="2"/>
      <c r="ECE35" s="2"/>
      <c r="ECF35" s="2"/>
      <c r="ECG35" s="2"/>
      <c r="ECH35" s="2"/>
      <c r="ECI35" s="2"/>
      <c r="ECJ35" s="2"/>
      <c r="ECK35" s="2"/>
      <c r="ECL35" s="2"/>
      <c r="ECM35" s="2"/>
      <c r="ECN35" s="2"/>
      <c r="ECO35" s="2"/>
      <c r="ECP35" s="2"/>
      <c r="ECQ35" s="2"/>
      <c r="ECR35" s="2"/>
      <c r="ECS35" s="2"/>
      <c r="ECT35" s="2"/>
      <c r="ECU35" s="2"/>
      <c r="ECV35" s="2"/>
      <c r="ECW35" s="2"/>
      <c r="ECX35" s="2"/>
      <c r="ECY35" s="2"/>
      <c r="ECZ35" s="2"/>
      <c r="EDA35" s="2"/>
      <c r="EDB35" s="2"/>
      <c r="EDC35" s="2"/>
      <c r="EDD35" s="2"/>
      <c r="EDE35" s="2"/>
      <c r="EDF35" s="2"/>
      <c r="EDG35" s="2"/>
      <c r="EDH35" s="2"/>
      <c r="EDI35" s="2"/>
      <c r="EDJ35" s="2"/>
      <c r="EDK35" s="2"/>
      <c r="EDL35" s="2"/>
      <c r="EDM35" s="2"/>
      <c r="EDN35" s="2"/>
      <c r="EDO35" s="2"/>
      <c r="EDP35" s="2"/>
      <c r="EDQ35" s="2"/>
      <c r="EDR35" s="2"/>
      <c r="EDS35" s="2"/>
      <c r="EDT35" s="2"/>
      <c r="EDU35" s="2"/>
      <c r="EDV35" s="2"/>
      <c r="EDW35" s="2"/>
      <c r="EDX35" s="2"/>
      <c r="EDY35" s="2"/>
      <c r="EDZ35" s="2"/>
      <c r="EEA35" s="2"/>
      <c r="EEB35" s="2"/>
      <c r="EEC35" s="2"/>
      <c r="EED35" s="2"/>
      <c r="EEE35" s="2"/>
      <c r="EEF35" s="2"/>
      <c r="EEG35" s="2"/>
      <c r="EEH35" s="2"/>
      <c r="EEI35" s="2"/>
      <c r="EEJ35" s="2"/>
      <c r="EEK35" s="2"/>
      <c r="EEL35" s="2"/>
      <c r="EEM35" s="2"/>
      <c r="EEN35" s="2"/>
      <c r="EEO35" s="2"/>
      <c r="EEP35" s="2"/>
      <c r="EEQ35" s="2"/>
      <c r="EER35" s="2"/>
      <c r="EES35" s="2"/>
      <c r="EET35" s="2"/>
      <c r="EEU35" s="2"/>
      <c r="EEV35" s="2"/>
      <c r="EEW35" s="2"/>
      <c r="EEX35" s="2"/>
      <c r="EEY35" s="2"/>
      <c r="EEZ35" s="2"/>
      <c r="EFA35" s="2"/>
      <c r="EFB35" s="2"/>
      <c r="EFC35" s="2"/>
      <c r="EFD35" s="2"/>
      <c r="EFE35" s="2"/>
      <c r="EFF35" s="2"/>
      <c r="EFG35" s="2"/>
      <c r="EFH35" s="2"/>
      <c r="EFI35" s="2"/>
      <c r="EFJ35" s="2"/>
      <c r="EFK35" s="2"/>
      <c r="EFL35" s="2"/>
      <c r="EFM35" s="2"/>
      <c r="EFN35" s="2"/>
      <c r="EFO35" s="2"/>
      <c r="EFP35" s="2"/>
      <c r="EFQ35" s="2"/>
      <c r="EFR35" s="2"/>
      <c r="EFS35" s="2"/>
      <c r="EFT35" s="2"/>
      <c r="EFU35" s="2"/>
      <c r="EFV35" s="2"/>
      <c r="EFW35" s="2"/>
      <c r="EFX35" s="2"/>
      <c r="EFY35" s="2"/>
      <c r="EFZ35" s="2"/>
      <c r="EGA35" s="2"/>
      <c r="EGB35" s="2"/>
      <c r="EGC35" s="2"/>
      <c r="EGD35" s="2"/>
      <c r="EGE35" s="2"/>
      <c r="EGF35" s="2"/>
      <c r="EGG35" s="2"/>
      <c r="EGH35" s="2"/>
      <c r="EGI35" s="2"/>
      <c r="EGJ35" s="2"/>
      <c r="EGK35" s="2"/>
      <c r="EGL35" s="2"/>
      <c r="EGM35" s="2"/>
      <c r="EGN35" s="2"/>
      <c r="EGO35" s="2"/>
      <c r="EGP35" s="2"/>
      <c r="EGQ35" s="2"/>
      <c r="EGR35" s="2"/>
      <c r="EGS35" s="2"/>
      <c r="EGT35" s="2"/>
      <c r="EGU35" s="2"/>
      <c r="EGV35" s="2"/>
      <c r="EGW35" s="2"/>
      <c r="EGX35" s="2"/>
      <c r="EGY35" s="2"/>
      <c r="EGZ35" s="2"/>
      <c r="EHA35" s="2"/>
      <c r="EHB35" s="2"/>
      <c r="EHC35" s="2"/>
      <c r="EHD35" s="2"/>
      <c r="EHE35" s="2"/>
      <c r="EHF35" s="2"/>
      <c r="EHG35" s="2"/>
      <c r="EHH35" s="2"/>
      <c r="EHI35" s="2"/>
      <c r="EHJ35" s="2"/>
      <c r="EHK35" s="2"/>
      <c r="EHL35" s="2"/>
      <c r="EHM35" s="2"/>
      <c r="EHN35" s="2"/>
      <c r="EHO35" s="2"/>
      <c r="EHP35" s="2"/>
      <c r="EHQ35" s="2"/>
      <c r="EHR35" s="2"/>
      <c r="EHS35" s="2"/>
      <c r="EHT35" s="2"/>
      <c r="EHU35" s="2"/>
      <c r="EHV35" s="2"/>
      <c r="EHW35" s="2"/>
      <c r="EHX35" s="2"/>
      <c r="EHY35" s="2"/>
      <c r="EHZ35" s="2"/>
      <c r="EIA35" s="2"/>
      <c r="EIB35" s="2"/>
      <c r="EIC35" s="2"/>
      <c r="EID35" s="2"/>
      <c r="EIE35" s="2"/>
      <c r="EIF35" s="2"/>
      <c r="EIG35" s="2"/>
      <c r="EIH35" s="2"/>
      <c r="EII35" s="2"/>
      <c r="EIJ35" s="2"/>
      <c r="EIK35" s="2"/>
      <c r="EIL35" s="2"/>
      <c r="EIM35" s="2"/>
      <c r="EIN35" s="2"/>
      <c r="EIO35" s="2"/>
      <c r="EIP35" s="2"/>
      <c r="EIQ35" s="2"/>
      <c r="EIR35" s="2"/>
      <c r="EIS35" s="2"/>
      <c r="EIT35" s="2"/>
      <c r="EIU35" s="2"/>
      <c r="EIV35" s="2"/>
      <c r="EIW35" s="2"/>
      <c r="EIX35" s="2"/>
      <c r="EIY35" s="2"/>
      <c r="EIZ35" s="2"/>
      <c r="EJA35" s="2"/>
      <c r="EJB35" s="2"/>
      <c r="EJC35" s="2"/>
      <c r="EJD35" s="2"/>
      <c r="EJE35" s="2"/>
      <c r="EJF35" s="2"/>
      <c r="EJG35" s="2"/>
      <c r="EJH35" s="2"/>
      <c r="EJI35" s="2"/>
      <c r="EJJ35" s="2"/>
      <c r="EJK35" s="2"/>
      <c r="EJL35" s="2"/>
      <c r="EJM35" s="2"/>
      <c r="EJN35" s="2"/>
      <c r="EJO35" s="2"/>
      <c r="EJP35" s="2"/>
      <c r="EJQ35" s="2"/>
      <c r="EJR35" s="2"/>
      <c r="EJS35" s="2"/>
      <c r="EJT35" s="2"/>
      <c r="EJU35" s="2"/>
      <c r="EJV35" s="2"/>
      <c r="EJW35" s="2"/>
      <c r="EJX35" s="2"/>
      <c r="EJY35" s="2"/>
      <c r="EJZ35" s="2"/>
      <c r="EKA35" s="2"/>
      <c r="EKB35" s="2"/>
      <c r="EKC35" s="2"/>
      <c r="EKD35" s="2"/>
      <c r="EKE35" s="2"/>
      <c r="EKF35" s="2"/>
      <c r="EKG35" s="2"/>
      <c r="EKH35" s="2"/>
      <c r="EKI35" s="2"/>
      <c r="EKJ35" s="2"/>
      <c r="EKK35" s="2"/>
      <c r="EKL35" s="2"/>
      <c r="EKM35" s="2"/>
      <c r="EKN35" s="2"/>
      <c r="EKO35" s="2"/>
      <c r="EKP35" s="2"/>
      <c r="EKQ35" s="2"/>
      <c r="EKR35" s="2"/>
      <c r="EKS35" s="2"/>
      <c r="EKT35" s="2"/>
      <c r="EKU35" s="2"/>
      <c r="EKV35" s="2"/>
      <c r="EKW35" s="2"/>
      <c r="EKX35" s="2"/>
      <c r="EKY35" s="2"/>
      <c r="EKZ35" s="2"/>
      <c r="ELA35" s="2"/>
      <c r="ELB35" s="2"/>
      <c r="ELC35" s="2"/>
      <c r="ELD35" s="2"/>
      <c r="ELE35" s="2"/>
      <c r="ELF35" s="2"/>
      <c r="ELG35" s="2"/>
      <c r="ELH35" s="2"/>
      <c r="ELI35" s="2"/>
      <c r="ELJ35" s="2"/>
      <c r="ELK35" s="2"/>
      <c r="ELL35" s="2"/>
      <c r="ELM35" s="2"/>
      <c r="ELN35" s="2"/>
      <c r="ELO35" s="2"/>
      <c r="ELP35" s="2"/>
      <c r="ELQ35" s="2"/>
      <c r="ELR35" s="2"/>
      <c r="ELS35" s="2"/>
      <c r="ELT35" s="2"/>
      <c r="ELU35" s="2"/>
      <c r="ELV35" s="2"/>
      <c r="ELW35" s="2"/>
      <c r="ELX35" s="2"/>
      <c r="ELY35" s="2"/>
      <c r="ELZ35" s="2"/>
      <c r="EMA35" s="2"/>
      <c r="EMB35" s="2"/>
      <c r="EMC35" s="2"/>
      <c r="EMD35" s="2"/>
      <c r="EME35" s="2"/>
      <c r="EMF35" s="2"/>
      <c r="EMG35" s="2"/>
      <c r="EMH35" s="2"/>
      <c r="EMI35" s="2"/>
      <c r="EMJ35" s="2"/>
      <c r="EMK35" s="2"/>
      <c r="EML35" s="2"/>
      <c r="EMM35" s="2"/>
      <c r="EMN35" s="2"/>
      <c r="EMO35" s="2"/>
      <c r="EMP35" s="2"/>
      <c r="EMQ35" s="2"/>
      <c r="EMR35" s="2"/>
      <c r="EMS35" s="2"/>
      <c r="EMT35" s="2"/>
      <c r="EMU35" s="2"/>
      <c r="EMV35" s="2"/>
      <c r="EMW35" s="2"/>
      <c r="EMX35" s="2"/>
      <c r="EMY35" s="2"/>
      <c r="EMZ35" s="2"/>
      <c r="ENA35" s="2"/>
      <c r="ENB35" s="2"/>
      <c r="ENC35" s="2"/>
      <c r="END35" s="2"/>
      <c r="ENE35" s="2"/>
      <c r="ENF35" s="2"/>
      <c r="ENG35" s="2"/>
      <c r="ENH35" s="2"/>
      <c r="ENI35" s="2"/>
      <c r="ENJ35" s="2"/>
      <c r="ENK35" s="2"/>
      <c r="ENL35" s="2"/>
      <c r="ENM35" s="2"/>
      <c r="ENN35" s="2"/>
      <c r="ENO35" s="2"/>
      <c r="ENP35" s="2"/>
      <c r="ENQ35" s="2"/>
      <c r="ENR35" s="2"/>
      <c r="ENS35" s="2"/>
      <c r="ENT35" s="2"/>
      <c r="ENU35" s="2"/>
      <c r="ENV35" s="2"/>
      <c r="ENW35" s="2"/>
      <c r="ENX35" s="2"/>
      <c r="ENY35" s="2"/>
      <c r="ENZ35" s="2"/>
      <c r="EOA35" s="2"/>
      <c r="EOB35" s="2"/>
      <c r="EOC35" s="2"/>
      <c r="EOD35" s="2"/>
      <c r="EOE35" s="2"/>
      <c r="EOF35" s="2"/>
      <c r="EOG35" s="2"/>
      <c r="EOH35" s="2"/>
      <c r="EOI35" s="2"/>
      <c r="EOJ35" s="2"/>
      <c r="EOK35" s="2"/>
      <c r="EOL35" s="2"/>
      <c r="EOM35" s="2"/>
      <c r="EON35" s="2"/>
      <c r="EOO35" s="2"/>
      <c r="EOP35" s="2"/>
      <c r="EOQ35" s="2"/>
      <c r="EOR35" s="2"/>
      <c r="EOS35" s="2"/>
      <c r="EOT35" s="2"/>
      <c r="EOU35" s="2"/>
      <c r="EOV35" s="2"/>
      <c r="EOW35" s="2"/>
      <c r="EOX35" s="2"/>
      <c r="EOY35" s="2"/>
      <c r="EOZ35" s="2"/>
      <c r="EPA35" s="2"/>
      <c r="EPB35" s="2"/>
      <c r="EPC35" s="2"/>
      <c r="EPD35" s="2"/>
      <c r="EPE35" s="2"/>
      <c r="EPF35" s="2"/>
      <c r="EPG35" s="2"/>
      <c r="EPH35" s="2"/>
      <c r="EPI35" s="2"/>
      <c r="EPJ35" s="2"/>
      <c r="EPK35" s="2"/>
      <c r="EPL35" s="2"/>
      <c r="EPM35" s="2"/>
      <c r="EPN35" s="2"/>
      <c r="EPO35" s="2"/>
      <c r="EPP35" s="2"/>
      <c r="EPQ35" s="2"/>
      <c r="EPR35" s="2"/>
      <c r="EPS35" s="2"/>
      <c r="EPT35" s="2"/>
      <c r="EPU35" s="2"/>
      <c r="EPV35" s="2"/>
      <c r="EPW35" s="2"/>
      <c r="EPX35" s="2"/>
      <c r="EPY35" s="2"/>
      <c r="EPZ35" s="2"/>
      <c r="EQA35" s="2"/>
      <c r="EQB35" s="2"/>
      <c r="EQC35" s="2"/>
      <c r="EQD35" s="2"/>
      <c r="EQE35" s="2"/>
      <c r="EQF35" s="2"/>
      <c r="EQG35" s="2"/>
      <c r="EQH35" s="2"/>
      <c r="EQI35" s="2"/>
      <c r="EQJ35" s="2"/>
      <c r="EQK35" s="2"/>
      <c r="EQL35" s="2"/>
      <c r="EQM35" s="2"/>
      <c r="EQN35" s="2"/>
      <c r="EQO35" s="2"/>
      <c r="EQP35" s="2"/>
      <c r="EQQ35" s="2"/>
      <c r="EQR35" s="2"/>
      <c r="EQS35" s="2"/>
      <c r="EQT35" s="2"/>
      <c r="EQU35" s="2"/>
      <c r="EQV35" s="2"/>
      <c r="EQW35" s="2"/>
      <c r="EQX35" s="2"/>
      <c r="EQY35" s="2"/>
      <c r="EQZ35" s="2"/>
      <c r="ERA35" s="2"/>
      <c r="ERB35" s="2"/>
      <c r="ERC35" s="2"/>
      <c r="ERD35" s="2"/>
      <c r="ERE35" s="2"/>
      <c r="ERF35" s="2"/>
      <c r="ERG35" s="2"/>
      <c r="ERH35" s="2"/>
      <c r="ERI35" s="2"/>
      <c r="ERJ35" s="2"/>
      <c r="ERK35" s="2"/>
      <c r="ERL35" s="2"/>
      <c r="ERM35" s="2"/>
      <c r="ERN35" s="2"/>
      <c r="ERO35" s="2"/>
      <c r="ERP35" s="2"/>
      <c r="ERQ35" s="2"/>
      <c r="ERR35" s="2"/>
      <c r="ERS35" s="2"/>
      <c r="ERT35" s="2"/>
      <c r="ERU35" s="2"/>
      <c r="ERV35" s="2"/>
      <c r="ERW35" s="2"/>
      <c r="ERX35" s="2"/>
      <c r="ERY35" s="2"/>
      <c r="ERZ35" s="2"/>
      <c r="ESA35" s="2"/>
      <c r="ESB35" s="2"/>
      <c r="ESC35" s="2"/>
      <c r="ESD35" s="2"/>
      <c r="ESE35" s="2"/>
      <c r="ESF35" s="2"/>
      <c r="ESG35" s="2"/>
      <c r="ESH35" s="2"/>
      <c r="ESI35" s="2"/>
      <c r="ESJ35" s="2"/>
      <c r="ESK35" s="2"/>
      <c r="ESL35" s="2"/>
      <c r="ESM35" s="2"/>
      <c r="ESN35" s="2"/>
      <c r="ESO35" s="2"/>
      <c r="ESP35" s="2"/>
      <c r="ESQ35" s="2"/>
      <c r="ESR35" s="2"/>
      <c r="ESS35" s="2"/>
      <c r="EST35" s="2"/>
      <c r="ESU35" s="2"/>
      <c r="ESV35" s="2"/>
      <c r="ESW35" s="2"/>
      <c r="ESX35" s="2"/>
      <c r="ESY35" s="2"/>
      <c r="ESZ35" s="2"/>
      <c r="ETA35" s="2"/>
      <c r="ETB35" s="2"/>
      <c r="ETC35" s="2"/>
      <c r="ETD35" s="2"/>
      <c r="ETE35" s="2"/>
      <c r="ETF35" s="2"/>
      <c r="ETG35" s="2"/>
      <c r="ETH35" s="2"/>
      <c r="ETI35" s="2"/>
      <c r="ETJ35" s="2"/>
      <c r="ETK35" s="2"/>
      <c r="ETL35" s="2"/>
      <c r="ETM35" s="2"/>
      <c r="ETN35" s="2"/>
      <c r="ETO35" s="2"/>
      <c r="ETP35" s="2"/>
      <c r="ETQ35" s="2"/>
      <c r="ETR35" s="2"/>
      <c r="ETS35" s="2"/>
      <c r="ETT35" s="2"/>
      <c r="ETU35" s="2"/>
      <c r="ETV35" s="2"/>
      <c r="ETW35" s="2"/>
      <c r="ETX35" s="2"/>
      <c r="ETY35" s="2"/>
      <c r="ETZ35" s="2"/>
      <c r="EUA35" s="2"/>
      <c r="EUB35" s="2"/>
      <c r="EUC35" s="2"/>
      <c r="EUD35" s="2"/>
      <c r="EUE35" s="2"/>
      <c r="EUF35" s="2"/>
      <c r="EUG35" s="2"/>
      <c r="EUH35" s="2"/>
      <c r="EUI35" s="2"/>
      <c r="EUJ35" s="2"/>
      <c r="EUK35" s="2"/>
      <c r="EUL35" s="2"/>
      <c r="EUM35" s="2"/>
      <c r="EUN35" s="2"/>
      <c r="EUO35" s="2"/>
      <c r="EUP35" s="2"/>
      <c r="EUQ35" s="2"/>
      <c r="EUR35" s="2"/>
      <c r="EUS35" s="2"/>
      <c r="EUT35" s="2"/>
      <c r="EUU35" s="2"/>
      <c r="EUV35" s="2"/>
      <c r="EUW35" s="2"/>
      <c r="EUX35" s="2"/>
      <c r="EUY35" s="2"/>
      <c r="EUZ35" s="2"/>
      <c r="EVA35" s="2"/>
      <c r="EVB35" s="2"/>
      <c r="EVC35" s="2"/>
      <c r="EVD35" s="2"/>
      <c r="EVE35" s="2"/>
      <c r="EVF35" s="2"/>
      <c r="EVG35" s="2"/>
      <c r="EVH35" s="2"/>
      <c r="EVI35" s="2"/>
      <c r="EVJ35" s="2"/>
      <c r="EVK35" s="2"/>
      <c r="EVL35" s="2"/>
      <c r="EVM35" s="2"/>
      <c r="EVN35" s="2"/>
      <c r="EVO35" s="2"/>
      <c r="EVP35" s="2"/>
      <c r="EVQ35" s="2"/>
      <c r="EVR35" s="2"/>
      <c r="EVS35" s="2"/>
      <c r="EVT35" s="2"/>
      <c r="EVU35" s="2"/>
      <c r="EVV35" s="2"/>
      <c r="EVW35" s="2"/>
      <c r="EVX35" s="2"/>
      <c r="EVY35" s="2"/>
      <c r="EVZ35" s="2"/>
      <c r="EWA35" s="2"/>
      <c r="EWB35" s="2"/>
      <c r="EWC35" s="2"/>
      <c r="EWD35" s="2"/>
      <c r="EWE35" s="2"/>
      <c r="EWF35" s="2"/>
      <c r="EWG35" s="2"/>
      <c r="EWH35" s="2"/>
      <c r="EWI35" s="2"/>
      <c r="EWJ35" s="2"/>
      <c r="EWK35" s="2"/>
      <c r="EWL35" s="2"/>
      <c r="EWM35" s="2"/>
      <c r="EWN35" s="2"/>
      <c r="EWO35" s="2"/>
      <c r="EWP35" s="2"/>
      <c r="EWQ35" s="2"/>
      <c r="EWR35" s="2"/>
      <c r="EWS35" s="2"/>
      <c r="EWT35" s="2"/>
      <c r="EWU35" s="2"/>
      <c r="EWV35" s="2"/>
      <c r="EWW35" s="2"/>
      <c r="EWX35" s="2"/>
      <c r="EWY35" s="2"/>
      <c r="EWZ35" s="2"/>
      <c r="EXA35" s="2"/>
      <c r="EXB35" s="2"/>
      <c r="EXC35" s="2"/>
      <c r="EXD35" s="2"/>
      <c r="EXE35" s="2"/>
      <c r="EXF35" s="2"/>
      <c r="EXG35" s="2"/>
      <c r="EXH35" s="2"/>
      <c r="EXI35" s="2"/>
      <c r="EXJ35" s="2"/>
      <c r="EXK35" s="2"/>
      <c r="EXL35" s="2"/>
      <c r="EXM35" s="2"/>
      <c r="EXN35" s="2"/>
      <c r="EXO35" s="2"/>
      <c r="EXP35" s="2"/>
      <c r="EXQ35" s="2"/>
      <c r="EXR35" s="2"/>
      <c r="EXS35" s="2"/>
      <c r="EXT35" s="2"/>
      <c r="EXU35" s="2"/>
      <c r="EXV35" s="2"/>
      <c r="EXW35" s="2"/>
      <c r="EXX35" s="2"/>
      <c r="EXY35" s="2"/>
      <c r="EXZ35" s="2"/>
      <c r="EYA35" s="2"/>
      <c r="EYB35" s="2"/>
      <c r="EYC35" s="2"/>
      <c r="EYD35" s="2"/>
      <c r="EYE35" s="2"/>
      <c r="EYF35" s="2"/>
      <c r="EYG35" s="2"/>
      <c r="EYH35" s="2"/>
      <c r="EYI35" s="2"/>
      <c r="EYJ35" s="2"/>
      <c r="EYK35" s="2"/>
      <c r="EYL35" s="2"/>
      <c r="EYM35" s="2"/>
      <c r="EYN35" s="2"/>
      <c r="EYO35" s="2"/>
      <c r="EYP35" s="2"/>
      <c r="EYQ35" s="2"/>
      <c r="EYR35" s="2"/>
      <c r="EYS35" s="2"/>
      <c r="EYT35" s="2"/>
      <c r="EYU35" s="2"/>
      <c r="EYV35" s="2"/>
      <c r="EYW35" s="2"/>
      <c r="EYX35" s="2"/>
      <c r="EYY35" s="2"/>
      <c r="EYZ35" s="2"/>
      <c r="EZA35" s="2"/>
      <c r="EZB35" s="2"/>
      <c r="EZC35" s="2"/>
      <c r="EZD35" s="2"/>
      <c r="EZE35" s="2"/>
      <c r="EZF35" s="2"/>
      <c r="EZG35" s="2"/>
      <c r="EZH35" s="2"/>
      <c r="EZI35" s="2"/>
      <c r="EZJ35" s="2"/>
      <c r="EZK35" s="2"/>
      <c r="EZL35" s="2"/>
      <c r="EZM35" s="2"/>
      <c r="EZN35" s="2"/>
      <c r="EZO35" s="2"/>
      <c r="EZP35" s="2"/>
      <c r="EZQ35" s="2"/>
      <c r="EZR35" s="2"/>
      <c r="EZS35" s="2"/>
      <c r="EZT35" s="2"/>
      <c r="EZU35" s="2"/>
      <c r="EZV35" s="2"/>
      <c r="EZW35" s="2"/>
      <c r="EZX35" s="2"/>
      <c r="EZY35" s="2"/>
      <c r="EZZ35" s="2"/>
      <c r="FAA35" s="2"/>
      <c r="FAB35" s="2"/>
      <c r="FAC35" s="2"/>
      <c r="FAD35" s="2"/>
      <c r="FAE35" s="2"/>
      <c r="FAF35" s="2"/>
      <c r="FAG35" s="2"/>
      <c r="FAH35" s="2"/>
      <c r="FAI35" s="2"/>
      <c r="FAJ35" s="2"/>
      <c r="FAK35" s="2"/>
      <c r="FAL35" s="2"/>
      <c r="FAM35" s="2"/>
      <c r="FAN35" s="2"/>
      <c r="FAO35" s="2"/>
      <c r="FAP35" s="2"/>
      <c r="FAQ35" s="2"/>
      <c r="FAR35" s="2"/>
      <c r="FAS35" s="2"/>
      <c r="FAT35" s="2"/>
      <c r="FAU35" s="2"/>
      <c r="FAV35" s="2"/>
      <c r="FAW35" s="2"/>
      <c r="FAX35" s="2"/>
      <c r="FAY35" s="2"/>
      <c r="FAZ35" s="2"/>
      <c r="FBA35" s="2"/>
      <c r="FBB35" s="2"/>
      <c r="FBC35" s="2"/>
      <c r="FBD35" s="2"/>
      <c r="FBE35" s="2"/>
      <c r="FBF35" s="2"/>
      <c r="FBG35" s="2"/>
      <c r="FBH35" s="2"/>
      <c r="FBI35" s="2"/>
      <c r="FBJ35" s="2"/>
      <c r="FBK35" s="2"/>
      <c r="FBL35" s="2"/>
      <c r="FBM35" s="2"/>
      <c r="FBN35" s="2"/>
      <c r="FBO35" s="2"/>
      <c r="FBP35" s="2"/>
      <c r="FBQ35" s="2"/>
      <c r="FBR35" s="2"/>
      <c r="FBS35" s="2"/>
      <c r="FBT35" s="2"/>
      <c r="FBU35" s="2"/>
      <c r="FBV35" s="2"/>
      <c r="FBW35" s="2"/>
      <c r="FBX35" s="2"/>
      <c r="FBY35" s="2"/>
      <c r="FBZ35" s="2"/>
      <c r="FCA35" s="2"/>
      <c r="FCB35" s="2"/>
      <c r="FCC35" s="2"/>
      <c r="FCD35" s="2"/>
      <c r="FCE35" s="2"/>
      <c r="FCF35" s="2"/>
      <c r="FCG35" s="2"/>
      <c r="FCH35" s="2"/>
      <c r="FCI35" s="2"/>
      <c r="FCJ35" s="2"/>
      <c r="FCK35" s="2"/>
      <c r="FCL35" s="2"/>
      <c r="FCM35" s="2"/>
      <c r="FCN35" s="2"/>
      <c r="FCO35" s="2"/>
      <c r="FCP35" s="2"/>
      <c r="FCQ35" s="2"/>
      <c r="FCR35" s="2"/>
      <c r="FCS35" s="2"/>
      <c r="FCT35" s="2"/>
      <c r="FCU35" s="2"/>
      <c r="FCV35" s="2"/>
      <c r="FCW35" s="2"/>
      <c r="FCX35" s="2"/>
      <c r="FCY35" s="2"/>
      <c r="FCZ35" s="2"/>
      <c r="FDA35" s="2"/>
      <c r="FDB35" s="2"/>
      <c r="FDC35" s="2"/>
      <c r="FDD35" s="2"/>
      <c r="FDE35" s="2"/>
      <c r="FDF35" s="2"/>
      <c r="FDG35" s="2"/>
      <c r="FDH35" s="2"/>
      <c r="FDI35" s="2"/>
      <c r="FDJ35" s="2"/>
      <c r="FDK35" s="2"/>
      <c r="FDL35" s="2"/>
      <c r="FDM35" s="2"/>
      <c r="FDN35" s="2"/>
      <c r="FDO35" s="2"/>
      <c r="FDP35" s="2"/>
      <c r="FDQ35" s="2"/>
      <c r="FDR35" s="2"/>
      <c r="FDS35" s="2"/>
      <c r="FDT35" s="2"/>
      <c r="FDU35" s="2"/>
      <c r="FDV35" s="2"/>
      <c r="FDW35" s="2"/>
      <c r="FDX35" s="2"/>
      <c r="FDY35" s="2"/>
      <c r="FDZ35" s="2"/>
      <c r="FEA35" s="2"/>
      <c r="FEB35" s="2"/>
      <c r="FEC35" s="2"/>
      <c r="FED35" s="2"/>
      <c r="FEE35" s="2"/>
      <c r="FEF35" s="2"/>
      <c r="FEG35" s="2"/>
      <c r="FEH35" s="2"/>
      <c r="FEI35" s="2"/>
      <c r="FEJ35" s="2"/>
      <c r="FEK35" s="2"/>
      <c r="FEL35" s="2"/>
      <c r="FEM35" s="2"/>
      <c r="FEN35" s="2"/>
      <c r="FEO35" s="2"/>
      <c r="FEP35" s="2"/>
      <c r="FEQ35" s="2"/>
      <c r="FER35" s="2"/>
      <c r="FES35" s="2"/>
      <c r="FET35" s="2"/>
      <c r="FEU35" s="2"/>
      <c r="FEV35" s="2"/>
      <c r="FEW35" s="2"/>
      <c r="FEX35" s="2"/>
      <c r="FEY35" s="2"/>
      <c r="FEZ35" s="2"/>
      <c r="FFA35" s="2"/>
      <c r="FFB35" s="2"/>
      <c r="FFC35" s="2"/>
      <c r="FFD35" s="2"/>
      <c r="FFE35" s="2"/>
      <c r="FFF35" s="2"/>
      <c r="FFG35" s="2"/>
      <c r="FFH35" s="2"/>
      <c r="FFI35" s="2"/>
      <c r="FFJ35" s="2"/>
      <c r="FFK35" s="2"/>
      <c r="FFL35" s="2"/>
      <c r="FFM35" s="2"/>
      <c r="FFN35" s="2"/>
      <c r="FFO35" s="2"/>
      <c r="FFP35" s="2"/>
      <c r="FFQ35" s="2"/>
      <c r="FFR35" s="2"/>
      <c r="FFS35" s="2"/>
      <c r="FFT35" s="2"/>
      <c r="FFU35" s="2"/>
      <c r="FFV35" s="2"/>
      <c r="FFW35" s="2"/>
      <c r="FFX35" s="2"/>
      <c r="FFY35" s="2"/>
      <c r="FFZ35" s="2"/>
      <c r="FGA35" s="2"/>
      <c r="FGB35" s="2"/>
      <c r="FGC35" s="2"/>
      <c r="FGD35" s="2"/>
      <c r="FGE35" s="2"/>
      <c r="FGF35" s="2"/>
      <c r="FGG35" s="2"/>
      <c r="FGH35" s="2"/>
      <c r="FGI35" s="2"/>
      <c r="FGJ35" s="2"/>
      <c r="FGK35" s="2"/>
      <c r="FGL35" s="2"/>
      <c r="FGM35" s="2"/>
      <c r="FGN35" s="2"/>
      <c r="FGO35" s="2"/>
      <c r="FGP35" s="2"/>
      <c r="FGQ35" s="2"/>
      <c r="FGR35" s="2"/>
      <c r="FGS35" s="2"/>
      <c r="FGT35" s="2"/>
      <c r="FGU35" s="2"/>
      <c r="FGV35" s="2"/>
      <c r="FGW35" s="2"/>
      <c r="FGX35" s="2"/>
      <c r="FGY35" s="2"/>
      <c r="FGZ35" s="2"/>
      <c r="FHA35" s="2"/>
      <c r="FHB35" s="2"/>
      <c r="FHC35" s="2"/>
      <c r="FHD35" s="2"/>
      <c r="FHE35" s="2"/>
      <c r="FHF35" s="2"/>
      <c r="FHG35" s="2"/>
      <c r="FHH35" s="2"/>
      <c r="FHI35" s="2"/>
      <c r="FHJ35" s="2"/>
      <c r="FHK35" s="2"/>
      <c r="FHL35" s="2"/>
      <c r="FHM35" s="2"/>
      <c r="FHN35" s="2"/>
      <c r="FHO35" s="2"/>
      <c r="FHP35" s="2"/>
      <c r="FHQ35" s="2"/>
      <c r="FHR35" s="2"/>
      <c r="FHS35" s="2"/>
      <c r="FHT35" s="2"/>
      <c r="FHU35" s="2"/>
      <c r="FHV35" s="2"/>
      <c r="FHW35" s="2"/>
      <c r="FHX35" s="2"/>
      <c r="FHY35" s="2"/>
      <c r="FHZ35" s="2"/>
      <c r="FIA35" s="2"/>
      <c r="FIB35" s="2"/>
      <c r="FIC35" s="2"/>
      <c r="FID35" s="2"/>
      <c r="FIE35" s="2"/>
      <c r="FIF35" s="2"/>
      <c r="FIG35" s="2"/>
      <c r="FIH35" s="2"/>
      <c r="FII35" s="2"/>
      <c r="FIJ35" s="2"/>
      <c r="FIK35" s="2"/>
      <c r="FIL35" s="2"/>
      <c r="FIM35" s="2"/>
      <c r="FIN35" s="2"/>
      <c r="FIO35" s="2"/>
      <c r="FIP35" s="2"/>
      <c r="FIQ35" s="2"/>
      <c r="FIR35" s="2"/>
      <c r="FIS35" s="2"/>
      <c r="FIT35" s="2"/>
      <c r="FIU35" s="2"/>
      <c r="FIV35" s="2"/>
      <c r="FIW35" s="2"/>
      <c r="FIX35" s="2"/>
      <c r="FIY35" s="2"/>
      <c r="FIZ35" s="2"/>
      <c r="FJA35" s="2"/>
      <c r="FJB35" s="2"/>
      <c r="FJC35" s="2"/>
      <c r="FJD35" s="2"/>
      <c r="FJE35" s="2"/>
      <c r="FJF35" s="2"/>
      <c r="FJG35" s="2"/>
      <c r="FJH35" s="2"/>
      <c r="FJI35" s="2"/>
      <c r="FJJ35" s="2"/>
      <c r="FJK35" s="2"/>
      <c r="FJL35" s="2"/>
      <c r="FJM35" s="2"/>
      <c r="FJN35" s="2"/>
      <c r="FJO35" s="2"/>
      <c r="FJP35" s="2"/>
      <c r="FJQ35" s="2"/>
      <c r="FJR35" s="2"/>
      <c r="FJS35" s="2"/>
      <c r="FJT35" s="2"/>
      <c r="FJU35" s="2"/>
      <c r="FJV35" s="2"/>
      <c r="FJW35" s="2"/>
      <c r="FJX35" s="2"/>
      <c r="FJY35" s="2"/>
      <c r="FJZ35" s="2"/>
      <c r="FKA35" s="2"/>
      <c r="FKB35" s="2"/>
      <c r="FKC35" s="2"/>
      <c r="FKD35" s="2"/>
      <c r="FKE35" s="2"/>
      <c r="FKF35" s="2"/>
      <c r="FKG35" s="2"/>
      <c r="FKH35" s="2"/>
      <c r="FKI35" s="2"/>
      <c r="FKJ35" s="2"/>
      <c r="FKK35" s="2"/>
      <c r="FKL35" s="2"/>
      <c r="FKM35" s="2"/>
      <c r="FKN35" s="2"/>
      <c r="FKO35" s="2"/>
      <c r="FKP35" s="2"/>
      <c r="FKQ35" s="2"/>
      <c r="FKR35" s="2"/>
      <c r="FKS35" s="2"/>
      <c r="FKT35" s="2"/>
      <c r="FKU35" s="2"/>
      <c r="FKV35" s="2"/>
      <c r="FKW35" s="2"/>
      <c r="FKX35" s="2"/>
      <c r="FKY35" s="2"/>
      <c r="FKZ35" s="2"/>
      <c r="FLA35" s="2"/>
      <c r="FLB35" s="2"/>
      <c r="FLC35" s="2"/>
      <c r="FLD35" s="2"/>
      <c r="FLE35" s="2"/>
      <c r="FLF35" s="2"/>
      <c r="FLG35" s="2"/>
      <c r="FLH35" s="2"/>
      <c r="FLI35" s="2"/>
      <c r="FLJ35" s="2"/>
      <c r="FLK35" s="2"/>
      <c r="FLL35" s="2"/>
      <c r="FLM35" s="2"/>
      <c r="FLN35" s="2"/>
      <c r="FLO35" s="2"/>
      <c r="FLP35" s="2"/>
      <c r="FLQ35" s="2"/>
      <c r="FLR35" s="2"/>
      <c r="FLS35" s="2"/>
      <c r="FLT35" s="2"/>
      <c r="FLU35" s="2"/>
      <c r="FLV35" s="2"/>
      <c r="FLW35" s="2"/>
      <c r="FLX35" s="2"/>
      <c r="FLY35" s="2"/>
      <c r="FLZ35" s="2"/>
      <c r="FMA35" s="2"/>
      <c r="FMB35" s="2"/>
      <c r="FMC35" s="2"/>
      <c r="FMD35" s="2"/>
      <c r="FME35" s="2"/>
      <c r="FMF35" s="2"/>
      <c r="FMG35" s="2"/>
      <c r="FMH35" s="2"/>
      <c r="FMI35" s="2"/>
      <c r="FMJ35" s="2"/>
      <c r="FMK35" s="2"/>
      <c r="FML35" s="2"/>
      <c r="FMM35" s="2"/>
      <c r="FMN35" s="2"/>
      <c r="FMO35" s="2"/>
      <c r="FMP35" s="2"/>
      <c r="FMQ35" s="2"/>
      <c r="FMR35" s="2"/>
      <c r="FMS35" s="2"/>
      <c r="FMT35" s="2"/>
      <c r="FMU35" s="2"/>
      <c r="FMV35" s="2"/>
      <c r="FMW35" s="2"/>
      <c r="FMX35" s="2"/>
      <c r="FMY35" s="2"/>
      <c r="FMZ35" s="2"/>
      <c r="FNA35" s="2"/>
      <c r="FNB35" s="2"/>
      <c r="FNC35" s="2"/>
      <c r="FND35" s="2"/>
      <c r="FNE35" s="2"/>
      <c r="FNF35" s="2"/>
      <c r="FNG35" s="2"/>
      <c r="FNH35" s="2"/>
      <c r="FNI35" s="2"/>
      <c r="FNJ35" s="2"/>
      <c r="FNK35" s="2"/>
      <c r="FNL35" s="2"/>
      <c r="FNM35" s="2"/>
      <c r="FNN35" s="2"/>
      <c r="FNO35" s="2"/>
      <c r="FNP35" s="2"/>
      <c r="FNQ35" s="2"/>
      <c r="FNR35" s="2"/>
      <c r="FNS35" s="2"/>
      <c r="FNT35" s="2"/>
      <c r="FNU35" s="2"/>
      <c r="FNV35" s="2"/>
      <c r="FNW35" s="2"/>
      <c r="FNX35" s="2"/>
      <c r="FNY35" s="2"/>
      <c r="FNZ35" s="2"/>
      <c r="FOA35" s="2"/>
      <c r="FOB35" s="2"/>
      <c r="FOC35" s="2"/>
      <c r="FOD35" s="2"/>
      <c r="FOE35" s="2"/>
      <c r="FOF35" s="2"/>
      <c r="FOG35" s="2"/>
      <c r="FOH35" s="2"/>
      <c r="FOI35" s="2"/>
      <c r="FOJ35" s="2"/>
      <c r="FOK35" s="2"/>
      <c r="FOL35" s="2"/>
      <c r="FOM35" s="2"/>
      <c r="FON35" s="2"/>
      <c r="FOO35" s="2"/>
      <c r="FOP35" s="2"/>
      <c r="FOQ35" s="2"/>
      <c r="FOR35" s="2"/>
      <c r="FOS35" s="2"/>
      <c r="FOT35" s="2"/>
      <c r="FOU35" s="2"/>
      <c r="FOV35" s="2"/>
      <c r="FOW35" s="2"/>
      <c r="FOX35" s="2"/>
      <c r="FOY35" s="2"/>
      <c r="FOZ35" s="2"/>
      <c r="FPA35" s="2"/>
      <c r="FPB35" s="2"/>
      <c r="FPC35" s="2"/>
      <c r="FPD35" s="2"/>
      <c r="FPE35" s="2"/>
      <c r="FPF35" s="2"/>
      <c r="FPG35" s="2"/>
      <c r="FPH35" s="2"/>
      <c r="FPI35" s="2"/>
      <c r="FPJ35" s="2"/>
      <c r="FPK35" s="2"/>
      <c r="FPL35" s="2"/>
      <c r="FPM35" s="2"/>
      <c r="FPN35" s="2"/>
      <c r="FPO35" s="2"/>
      <c r="FPP35" s="2"/>
      <c r="FPQ35" s="2"/>
      <c r="FPR35" s="2"/>
      <c r="FPS35" s="2"/>
      <c r="FPT35" s="2"/>
      <c r="FPU35" s="2"/>
      <c r="FPV35" s="2"/>
      <c r="FPW35" s="2"/>
      <c r="FPX35" s="2"/>
      <c r="FPY35" s="2"/>
      <c r="FPZ35" s="2"/>
      <c r="FQA35" s="2"/>
      <c r="FQB35" s="2"/>
      <c r="FQC35" s="2"/>
      <c r="FQD35" s="2"/>
      <c r="FQE35" s="2"/>
      <c r="FQF35" s="2"/>
      <c r="FQG35" s="2"/>
      <c r="FQH35" s="2"/>
      <c r="FQI35" s="2"/>
      <c r="FQJ35" s="2"/>
      <c r="FQK35" s="2"/>
      <c r="FQL35" s="2"/>
      <c r="FQM35" s="2"/>
      <c r="FQN35" s="2"/>
      <c r="FQO35" s="2"/>
      <c r="FQP35" s="2"/>
      <c r="FQQ35" s="2"/>
      <c r="FQR35" s="2"/>
      <c r="FQS35" s="2"/>
      <c r="FQT35" s="2"/>
      <c r="FQU35" s="2"/>
      <c r="FQV35" s="2"/>
      <c r="FQW35" s="2"/>
      <c r="FQX35" s="2"/>
      <c r="FQY35" s="2"/>
      <c r="FQZ35" s="2"/>
      <c r="FRA35" s="2"/>
      <c r="FRB35" s="2"/>
      <c r="FRC35" s="2"/>
      <c r="FRD35" s="2"/>
      <c r="FRE35" s="2"/>
      <c r="FRF35" s="2"/>
      <c r="FRG35" s="2"/>
      <c r="FRH35" s="2"/>
      <c r="FRI35" s="2"/>
      <c r="FRJ35" s="2"/>
      <c r="FRK35" s="2"/>
      <c r="FRL35" s="2"/>
      <c r="FRM35" s="2"/>
      <c r="FRN35" s="2"/>
      <c r="FRO35" s="2"/>
      <c r="FRP35" s="2"/>
      <c r="FRQ35" s="2"/>
      <c r="FRR35" s="2"/>
      <c r="FRS35" s="2"/>
      <c r="FRT35" s="2"/>
      <c r="FRU35" s="2"/>
      <c r="FRV35" s="2"/>
      <c r="FRW35" s="2"/>
      <c r="FRX35" s="2"/>
      <c r="FRY35" s="2"/>
      <c r="FRZ35" s="2"/>
      <c r="FSA35" s="2"/>
      <c r="FSB35" s="2"/>
      <c r="FSC35" s="2"/>
      <c r="FSD35" s="2"/>
      <c r="FSE35" s="2"/>
      <c r="FSF35" s="2"/>
      <c r="FSG35" s="2"/>
      <c r="FSH35" s="2"/>
      <c r="FSI35" s="2"/>
      <c r="FSJ35" s="2"/>
      <c r="FSK35" s="2"/>
      <c r="FSL35" s="2"/>
      <c r="FSM35" s="2"/>
      <c r="FSN35" s="2"/>
      <c r="FSO35" s="2"/>
      <c r="FSP35" s="2"/>
      <c r="FSQ35" s="2"/>
      <c r="FSR35" s="2"/>
      <c r="FSS35" s="2"/>
      <c r="FST35" s="2"/>
      <c r="FSU35" s="2"/>
      <c r="FSV35" s="2"/>
      <c r="FSW35" s="2"/>
      <c r="FSX35" s="2"/>
      <c r="FSY35" s="2"/>
      <c r="FSZ35" s="2"/>
      <c r="FTA35" s="2"/>
      <c r="FTB35" s="2"/>
      <c r="FTC35" s="2"/>
      <c r="FTD35" s="2"/>
      <c r="FTE35" s="2"/>
      <c r="FTF35" s="2"/>
      <c r="FTG35" s="2"/>
      <c r="FTH35" s="2"/>
      <c r="FTI35" s="2"/>
      <c r="FTJ35" s="2"/>
      <c r="FTK35" s="2"/>
      <c r="FTL35" s="2"/>
      <c r="FTM35" s="2"/>
      <c r="FTN35" s="2"/>
      <c r="FTO35" s="2"/>
      <c r="FTP35" s="2"/>
      <c r="FTQ35" s="2"/>
      <c r="FTR35" s="2"/>
      <c r="FTS35" s="2"/>
      <c r="FTT35" s="2"/>
      <c r="FTU35" s="2"/>
      <c r="FTV35" s="2"/>
      <c r="FTW35" s="2"/>
      <c r="FTX35" s="2"/>
      <c r="FTY35" s="2"/>
      <c r="FTZ35" s="2"/>
      <c r="FUA35" s="2"/>
      <c r="FUB35" s="2"/>
      <c r="FUC35" s="2"/>
      <c r="FUD35" s="2"/>
      <c r="FUE35" s="2"/>
      <c r="FUF35" s="2"/>
      <c r="FUG35" s="2"/>
      <c r="FUH35" s="2"/>
      <c r="FUI35" s="2"/>
      <c r="FUJ35" s="2"/>
      <c r="FUK35" s="2"/>
      <c r="FUL35" s="2"/>
      <c r="FUM35" s="2"/>
      <c r="FUN35" s="2"/>
      <c r="FUO35" s="2"/>
      <c r="FUP35" s="2"/>
      <c r="FUQ35" s="2"/>
      <c r="FUR35" s="2"/>
      <c r="FUS35" s="2"/>
      <c r="FUT35" s="2"/>
      <c r="FUU35" s="2"/>
      <c r="FUV35" s="2"/>
      <c r="FUW35" s="2"/>
      <c r="FUX35" s="2"/>
      <c r="FUY35" s="2"/>
      <c r="FUZ35" s="2"/>
      <c r="FVA35" s="2"/>
      <c r="FVB35" s="2"/>
      <c r="FVC35" s="2"/>
      <c r="FVD35" s="2"/>
      <c r="FVE35" s="2"/>
      <c r="FVF35" s="2"/>
      <c r="FVG35" s="2"/>
      <c r="FVH35" s="2"/>
      <c r="FVI35" s="2"/>
      <c r="FVJ35" s="2"/>
      <c r="FVK35" s="2"/>
      <c r="FVL35" s="2"/>
      <c r="FVM35" s="2"/>
      <c r="FVN35" s="2"/>
      <c r="FVO35" s="2"/>
      <c r="FVP35" s="2"/>
      <c r="FVQ35" s="2"/>
      <c r="FVR35" s="2"/>
      <c r="FVS35" s="2"/>
      <c r="FVT35" s="2"/>
      <c r="FVU35" s="2"/>
      <c r="FVV35" s="2"/>
      <c r="FVW35" s="2"/>
      <c r="FVX35" s="2"/>
      <c r="FVY35" s="2"/>
      <c r="FVZ35" s="2"/>
      <c r="FWA35" s="2"/>
      <c r="FWB35" s="2"/>
      <c r="FWC35" s="2"/>
      <c r="FWD35" s="2"/>
      <c r="FWE35" s="2"/>
      <c r="FWF35" s="2"/>
      <c r="FWG35" s="2"/>
      <c r="FWH35" s="2"/>
      <c r="FWI35" s="2"/>
      <c r="FWJ35" s="2"/>
      <c r="FWK35" s="2"/>
      <c r="FWL35" s="2"/>
      <c r="FWM35" s="2"/>
      <c r="FWN35" s="2"/>
      <c r="FWO35" s="2"/>
      <c r="FWP35" s="2"/>
      <c r="FWQ35" s="2"/>
      <c r="FWR35" s="2"/>
      <c r="FWS35" s="2"/>
      <c r="FWT35" s="2"/>
      <c r="FWU35" s="2"/>
      <c r="FWV35" s="2"/>
      <c r="FWW35" s="2"/>
      <c r="FWX35" s="2"/>
      <c r="FWY35" s="2"/>
      <c r="FWZ35" s="2"/>
      <c r="FXA35" s="2"/>
      <c r="FXB35" s="2"/>
      <c r="FXC35" s="2"/>
      <c r="FXD35" s="2"/>
      <c r="FXE35" s="2"/>
      <c r="FXF35" s="2"/>
      <c r="FXG35" s="2"/>
      <c r="FXH35" s="2"/>
      <c r="FXI35" s="2"/>
      <c r="FXJ35" s="2"/>
      <c r="FXK35" s="2"/>
      <c r="FXL35" s="2"/>
      <c r="FXM35" s="2"/>
      <c r="FXN35" s="2"/>
      <c r="FXO35" s="2"/>
      <c r="FXP35" s="2"/>
      <c r="FXQ35" s="2"/>
      <c r="FXR35" s="2"/>
      <c r="FXS35" s="2"/>
      <c r="FXT35" s="2"/>
      <c r="FXU35" s="2"/>
      <c r="FXV35" s="2"/>
      <c r="FXW35" s="2"/>
      <c r="FXX35" s="2"/>
      <c r="FXY35" s="2"/>
      <c r="FXZ35" s="2"/>
      <c r="FYA35" s="2"/>
      <c r="FYB35" s="2"/>
      <c r="FYC35" s="2"/>
      <c r="FYD35" s="2"/>
      <c r="FYE35" s="2"/>
      <c r="FYF35" s="2"/>
      <c r="FYG35" s="2"/>
      <c r="FYH35" s="2"/>
      <c r="FYI35" s="2"/>
      <c r="FYJ35" s="2"/>
      <c r="FYK35" s="2"/>
      <c r="FYL35" s="2"/>
      <c r="FYM35" s="2"/>
      <c r="FYN35" s="2"/>
      <c r="FYO35" s="2"/>
      <c r="FYP35" s="2"/>
      <c r="FYQ35" s="2"/>
      <c r="FYR35" s="2"/>
      <c r="FYS35" s="2"/>
      <c r="FYT35" s="2"/>
      <c r="FYU35" s="2"/>
      <c r="FYV35" s="2"/>
      <c r="FYW35" s="2"/>
      <c r="FYX35" s="2"/>
      <c r="FYY35" s="2"/>
      <c r="FYZ35" s="2"/>
      <c r="FZA35" s="2"/>
      <c r="FZB35" s="2"/>
      <c r="FZC35" s="2"/>
      <c r="FZD35" s="2"/>
      <c r="FZE35" s="2"/>
      <c r="FZF35" s="2"/>
      <c r="FZG35" s="2"/>
      <c r="FZH35" s="2"/>
      <c r="FZI35" s="2"/>
      <c r="FZJ35" s="2"/>
      <c r="FZK35" s="2"/>
      <c r="FZL35" s="2"/>
      <c r="FZM35" s="2"/>
      <c r="FZN35" s="2"/>
      <c r="FZO35" s="2"/>
      <c r="FZP35" s="2"/>
      <c r="FZQ35" s="2"/>
      <c r="FZR35" s="2"/>
      <c r="FZS35" s="2"/>
      <c r="FZT35" s="2"/>
      <c r="FZU35" s="2"/>
      <c r="FZV35" s="2"/>
      <c r="FZW35" s="2"/>
      <c r="FZX35" s="2"/>
      <c r="FZY35" s="2"/>
      <c r="FZZ35" s="2"/>
      <c r="GAA35" s="2"/>
      <c r="GAB35" s="2"/>
      <c r="GAC35" s="2"/>
      <c r="GAD35" s="2"/>
      <c r="GAE35" s="2"/>
      <c r="GAF35" s="2"/>
      <c r="GAG35" s="2"/>
      <c r="GAH35" s="2"/>
      <c r="GAI35" s="2"/>
      <c r="GAJ35" s="2"/>
      <c r="GAK35" s="2"/>
      <c r="GAL35" s="2"/>
      <c r="GAM35" s="2"/>
      <c r="GAN35" s="2"/>
      <c r="GAO35" s="2"/>
      <c r="GAP35" s="2"/>
      <c r="GAQ35" s="2"/>
      <c r="GAR35" s="2"/>
      <c r="GAS35" s="2"/>
      <c r="GAT35" s="2"/>
      <c r="GAU35" s="2"/>
      <c r="GAV35" s="2"/>
      <c r="GAW35" s="2"/>
      <c r="GAX35" s="2"/>
      <c r="GAY35" s="2"/>
      <c r="GAZ35" s="2"/>
      <c r="GBA35" s="2"/>
      <c r="GBB35" s="2"/>
      <c r="GBC35" s="2"/>
      <c r="GBD35" s="2"/>
      <c r="GBE35" s="2"/>
      <c r="GBF35" s="2"/>
      <c r="GBG35" s="2"/>
      <c r="GBH35" s="2"/>
      <c r="GBI35" s="2"/>
      <c r="GBJ35" s="2"/>
      <c r="GBK35" s="2"/>
      <c r="GBL35" s="2"/>
      <c r="GBM35" s="2"/>
      <c r="GBN35" s="2"/>
      <c r="GBO35" s="2"/>
      <c r="GBP35" s="2"/>
      <c r="GBQ35" s="2"/>
      <c r="GBR35" s="2"/>
      <c r="GBS35" s="2"/>
      <c r="GBT35" s="2"/>
      <c r="GBU35" s="2"/>
      <c r="GBV35" s="2"/>
      <c r="GBW35" s="2"/>
      <c r="GBX35" s="2"/>
      <c r="GBY35" s="2"/>
      <c r="GBZ35" s="2"/>
      <c r="GCA35" s="2"/>
      <c r="GCB35" s="2"/>
      <c r="GCC35" s="2"/>
      <c r="GCD35" s="2"/>
      <c r="GCE35" s="2"/>
      <c r="GCF35" s="2"/>
      <c r="GCG35" s="2"/>
      <c r="GCH35" s="2"/>
      <c r="GCI35" s="2"/>
      <c r="GCJ35" s="2"/>
      <c r="GCK35" s="2"/>
      <c r="GCL35" s="2"/>
      <c r="GCM35" s="2"/>
      <c r="GCN35" s="2"/>
      <c r="GCO35" s="2"/>
      <c r="GCP35" s="2"/>
      <c r="GCQ35" s="2"/>
      <c r="GCR35" s="2"/>
      <c r="GCS35" s="2"/>
      <c r="GCT35" s="2"/>
      <c r="GCU35" s="2"/>
      <c r="GCV35" s="2"/>
      <c r="GCW35" s="2"/>
      <c r="GCX35" s="2"/>
      <c r="GCY35" s="2"/>
      <c r="GCZ35" s="2"/>
      <c r="GDA35" s="2"/>
      <c r="GDB35" s="2"/>
      <c r="GDC35" s="2"/>
      <c r="GDD35" s="2"/>
      <c r="GDE35" s="2"/>
      <c r="GDF35" s="2"/>
      <c r="GDG35" s="2"/>
      <c r="GDH35" s="2"/>
      <c r="GDI35" s="2"/>
      <c r="GDJ35" s="2"/>
      <c r="GDK35" s="2"/>
      <c r="GDL35" s="2"/>
      <c r="GDM35" s="2"/>
      <c r="GDN35" s="2"/>
      <c r="GDO35" s="2"/>
      <c r="GDP35" s="2"/>
      <c r="GDQ35" s="2"/>
      <c r="GDR35" s="2"/>
      <c r="GDS35" s="2"/>
      <c r="GDT35" s="2"/>
      <c r="GDU35" s="2"/>
      <c r="GDV35" s="2"/>
      <c r="GDW35" s="2"/>
      <c r="GDX35" s="2"/>
      <c r="GDY35" s="2"/>
      <c r="GDZ35" s="2"/>
      <c r="GEA35" s="2"/>
      <c r="GEB35" s="2"/>
      <c r="GEC35" s="2"/>
      <c r="GED35" s="2"/>
      <c r="GEE35" s="2"/>
      <c r="GEF35" s="2"/>
      <c r="GEG35" s="2"/>
      <c r="GEH35" s="2"/>
      <c r="GEI35" s="2"/>
      <c r="GEJ35" s="2"/>
      <c r="GEK35" s="2"/>
      <c r="GEL35" s="2"/>
      <c r="GEM35" s="2"/>
      <c r="GEN35" s="2"/>
      <c r="GEO35" s="2"/>
      <c r="GEP35" s="2"/>
      <c r="GEQ35" s="2"/>
      <c r="GER35" s="2"/>
      <c r="GES35" s="2"/>
      <c r="GET35" s="2"/>
      <c r="GEU35" s="2"/>
      <c r="GEV35" s="2"/>
      <c r="GEW35" s="2"/>
      <c r="GEX35" s="2"/>
      <c r="GEY35" s="2"/>
      <c r="GEZ35" s="2"/>
      <c r="GFA35" s="2"/>
      <c r="GFB35" s="2"/>
      <c r="GFC35" s="2"/>
      <c r="GFD35" s="2"/>
      <c r="GFE35" s="2"/>
      <c r="GFF35" s="2"/>
      <c r="GFG35" s="2"/>
      <c r="GFH35" s="2"/>
      <c r="GFI35" s="2"/>
      <c r="GFJ35" s="2"/>
      <c r="GFK35" s="2"/>
      <c r="GFL35" s="2"/>
      <c r="GFM35" s="2"/>
      <c r="GFN35" s="2"/>
      <c r="GFO35" s="2"/>
      <c r="GFP35" s="2"/>
      <c r="GFQ35" s="2"/>
      <c r="GFR35" s="2"/>
      <c r="GFS35" s="2"/>
      <c r="GFT35" s="2"/>
      <c r="GFU35" s="2"/>
      <c r="GFV35" s="2"/>
      <c r="GFW35" s="2"/>
      <c r="GFX35" s="2"/>
      <c r="GFY35" s="2"/>
      <c r="GFZ35" s="2"/>
      <c r="GGA35" s="2"/>
      <c r="GGB35" s="2"/>
      <c r="GGC35" s="2"/>
      <c r="GGD35" s="2"/>
      <c r="GGE35" s="2"/>
      <c r="GGF35" s="2"/>
      <c r="GGG35" s="2"/>
      <c r="GGH35" s="2"/>
      <c r="GGI35" s="2"/>
      <c r="GGJ35" s="2"/>
      <c r="GGK35" s="2"/>
      <c r="GGL35" s="2"/>
      <c r="GGM35" s="2"/>
      <c r="GGN35" s="2"/>
      <c r="GGO35" s="2"/>
      <c r="GGP35" s="2"/>
      <c r="GGQ35" s="2"/>
      <c r="GGR35" s="2"/>
      <c r="GGS35" s="2"/>
      <c r="GGT35" s="2"/>
      <c r="GGU35" s="2"/>
      <c r="GGV35" s="2"/>
      <c r="GGW35" s="2"/>
      <c r="GGX35" s="2"/>
      <c r="GGY35" s="2"/>
      <c r="GGZ35" s="2"/>
      <c r="GHA35" s="2"/>
      <c r="GHB35" s="2"/>
      <c r="GHC35" s="2"/>
      <c r="GHD35" s="2"/>
      <c r="GHE35" s="2"/>
      <c r="GHF35" s="2"/>
      <c r="GHG35" s="2"/>
      <c r="GHH35" s="2"/>
      <c r="GHI35" s="2"/>
      <c r="GHJ35" s="2"/>
      <c r="GHK35" s="2"/>
      <c r="GHL35" s="2"/>
      <c r="GHM35" s="2"/>
      <c r="GHN35" s="2"/>
      <c r="GHO35" s="2"/>
      <c r="GHP35" s="2"/>
      <c r="GHQ35" s="2"/>
      <c r="GHR35" s="2"/>
      <c r="GHS35" s="2"/>
      <c r="GHT35" s="2"/>
      <c r="GHU35" s="2"/>
      <c r="GHV35" s="2"/>
      <c r="GHW35" s="2"/>
      <c r="GHX35" s="2"/>
      <c r="GHY35" s="2"/>
      <c r="GHZ35" s="2"/>
      <c r="GIA35" s="2"/>
      <c r="GIB35" s="2"/>
      <c r="GIC35" s="2"/>
      <c r="GID35" s="2"/>
      <c r="GIE35" s="2"/>
      <c r="GIF35" s="2"/>
      <c r="GIG35" s="2"/>
      <c r="GIH35" s="2"/>
      <c r="GII35" s="2"/>
      <c r="GIJ35" s="2"/>
      <c r="GIK35" s="2"/>
      <c r="GIL35" s="2"/>
      <c r="GIM35" s="2"/>
      <c r="GIN35" s="2"/>
      <c r="GIO35" s="2"/>
      <c r="GIP35" s="2"/>
      <c r="GIQ35" s="2"/>
      <c r="GIR35" s="2"/>
      <c r="GIS35" s="2"/>
      <c r="GIT35" s="2"/>
      <c r="GIU35" s="2"/>
      <c r="GIV35" s="2"/>
      <c r="GIW35" s="2"/>
      <c r="GIX35" s="2"/>
      <c r="GIY35" s="2"/>
      <c r="GIZ35" s="2"/>
      <c r="GJA35" s="2"/>
      <c r="GJB35" s="2"/>
      <c r="GJC35" s="2"/>
      <c r="GJD35" s="2"/>
      <c r="GJE35" s="2"/>
      <c r="GJF35" s="2"/>
      <c r="GJG35" s="2"/>
      <c r="GJH35" s="2"/>
      <c r="GJI35" s="2"/>
      <c r="GJJ35" s="2"/>
      <c r="GJK35" s="2"/>
      <c r="GJL35" s="2"/>
      <c r="GJM35" s="2"/>
      <c r="GJN35" s="2"/>
      <c r="GJO35" s="2"/>
      <c r="GJP35" s="2"/>
      <c r="GJQ35" s="2"/>
      <c r="GJR35" s="2"/>
      <c r="GJS35" s="2"/>
      <c r="GJT35" s="2"/>
      <c r="GJU35" s="2"/>
      <c r="GJV35" s="2"/>
      <c r="GJW35" s="2"/>
      <c r="GJX35" s="2"/>
      <c r="GJY35" s="2"/>
      <c r="GJZ35" s="2"/>
      <c r="GKA35" s="2"/>
      <c r="GKB35" s="2"/>
      <c r="GKC35" s="2"/>
      <c r="GKD35" s="2"/>
      <c r="GKE35" s="2"/>
      <c r="GKF35" s="2"/>
      <c r="GKG35" s="2"/>
      <c r="GKH35" s="2"/>
      <c r="GKI35" s="2"/>
      <c r="GKJ35" s="2"/>
      <c r="GKK35" s="2"/>
      <c r="GKL35" s="2"/>
      <c r="GKM35" s="2"/>
      <c r="GKN35" s="2"/>
      <c r="GKO35" s="2"/>
      <c r="GKP35" s="2"/>
      <c r="GKQ35" s="2"/>
      <c r="GKR35" s="2"/>
      <c r="GKS35" s="2"/>
      <c r="GKT35" s="2"/>
      <c r="GKU35" s="2"/>
      <c r="GKV35" s="2"/>
      <c r="GKW35" s="2"/>
      <c r="GKX35" s="2"/>
      <c r="GKY35" s="2"/>
      <c r="GKZ35" s="2"/>
      <c r="GLA35" s="2"/>
      <c r="GLB35" s="2"/>
      <c r="GLC35" s="2"/>
      <c r="GLD35" s="2"/>
      <c r="GLE35" s="2"/>
      <c r="GLF35" s="2"/>
      <c r="GLG35" s="2"/>
      <c r="GLH35" s="2"/>
      <c r="GLI35" s="2"/>
      <c r="GLJ35" s="2"/>
      <c r="GLK35" s="2"/>
      <c r="GLL35" s="2"/>
      <c r="GLM35" s="2"/>
      <c r="GLN35" s="2"/>
      <c r="GLO35" s="2"/>
      <c r="GLP35" s="2"/>
      <c r="GLQ35" s="2"/>
      <c r="GLR35" s="2"/>
      <c r="GLS35" s="2"/>
      <c r="GLT35" s="2"/>
      <c r="GLU35" s="2"/>
      <c r="GLV35" s="2"/>
      <c r="GLW35" s="2"/>
      <c r="GLX35" s="2"/>
      <c r="GLY35" s="2"/>
      <c r="GLZ35" s="2"/>
      <c r="GMA35" s="2"/>
      <c r="GMB35" s="2"/>
      <c r="GMC35" s="2"/>
      <c r="GMD35" s="2"/>
      <c r="GME35" s="2"/>
      <c r="GMF35" s="2"/>
      <c r="GMG35" s="2"/>
      <c r="GMH35" s="2"/>
      <c r="GMI35" s="2"/>
      <c r="GMJ35" s="2"/>
      <c r="GMK35" s="2"/>
      <c r="GML35" s="2"/>
      <c r="GMM35" s="2"/>
      <c r="GMN35" s="2"/>
      <c r="GMO35" s="2"/>
      <c r="GMP35" s="2"/>
      <c r="GMQ35" s="2"/>
      <c r="GMR35" s="2"/>
      <c r="GMS35" s="2"/>
      <c r="GMT35" s="2"/>
      <c r="GMU35" s="2"/>
      <c r="GMV35" s="2"/>
      <c r="GMW35" s="2"/>
      <c r="GMX35" s="2"/>
      <c r="GMY35" s="2"/>
      <c r="GMZ35" s="2"/>
      <c r="GNA35" s="2"/>
      <c r="GNB35" s="2"/>
      <c r="GNC35" s="2"/>
      <c r="GND35" s="2"/>
      <c r="GNE35" s="2"/>
      <c r="GNF35" s="2"/>
      <c r="GNG35" s="2"/>
      <c r="GNH35" s="2"/>
      <c r="GNI35" s="2"/>
      <c r="GNJ35" s="2"/>
      <c r="GNK35" s="2"/>
      <c r="GNL35" s="2"/>
      <c r="GNM35" s="2"/>
      <c r="GNN35" s="2"/>
      <c r="GNO35" s="2"/>
      <c r="GNP35" s="2"/>
      <c r="GNQ35" s="2"/>
      <c r="GNR35" s="2"/>
      <c r="GNS35" s="2"/>
      <c r="GNT35" s="2"/>
      <c r="GNU35" s="2"/>
      <c r="GNV35" s="2"/>
      <c r="GNW35" s="2"/>
      <c r="GNX35" s="2"/>
      <c r="GNY35" s="2"/>
      <c r="GNZ35" s="2"/>
      <c r="GOA35" s="2"/>
      <c r="GOB35" s="2"/>
      <c r="GOC35" s="2"/>
      <c r="GOD35" s="2"/>
      <c r="GOE35" s="2"/>
      <c r="GOF35" s="2"/>
      <c r="GOG35" s="2"/>
      <c r="GOH35" s="2"/>
      <c r="GOI35" s="2"/>
      <c r="GOJ35" s="2"/>
      <c r="GOK35" s="2"/>
      <c r="GOL35" s="2"/>
      <c r="GOM35" s="2"/>
      <c r="GON35" s="2"/>
      <c r="GOO35" s="2"/>
      <c r="GOP35" s="2"/>
      <c r="GOQ35" s="2"/>
      <c r="GOR35" s="2"/>
      <c r="GOS35" s="2"/>
      <c r="GOT35" s="2"/>
      <c r="GOU35" s="2"/>
      <c r="GOV35" s="2"/>
      <c r="GOW35" s="2"/>
      <c r="GOX35" s="2"/>
      <c r="GOY35" s="2"/>
      <c r="GOZ35" s="2"/>
      <c r="GPA35" s="2"/>
      <c r="GPB35" s="2"/>
      <c r="GPC35" s="2"/>
      <c r="GPD35" s="2"/>
      <c r="GPE35" s="2"/>
      <c r="GPF35" s="2"/>
      <c r="GPG35" s="2"/>
      <c r="GPH35" s="2"/>
      <c r="GPI35" s="2"/>
      <c r="GPJ35" s="2"/>
      <c r="GPK35" s="2"/>
      <c r="GPL35" s="2"/>
      <c r="GPM35" s="2"/>
      <c r="GPN35" s="2"/>
      <c r="GPO35" s="2"/>
      <c r="GPP35" s="2"/>
      <c r="GPQ35" s="2"/>
      <c r="GPR35" s="2"/>
      <c r="GPS35" s="2"/>
      <c r="GPT35" s="2"/>
      <c r="GPU35" s="2"/>
      <c r="GPV35" s="2"/>
      <c r="GPW35" s="2"/>
      <c r="GPX35" s="2"/>
      <c r="GPY35" s="2"/>
      <c r="GPZ35" s="2"/>
      <c r="GQA35" s="2"/>
      <c r="GQB35" s="2"/>
      <c r="GQC35" s="2"/>
      <c r="GQD35" s="2"/>
      <c r="GQE35" s="2"/>
      <c r="GQF35" s="2"/>
      <c r="GQG35" s="2"/>
      <c r="GQH35" s="2"/>
      <c r="GQI35" s="2"/>
      <c r="GQJ35" s="2"/>
      <c r="GQK35" s="2"/>
      <c r="GQL35" s="2"/>
      <c r="GQM35" s="2"/>
      <c r="GQN35" s="2"/>
      <c r="GQO35" s="2"/>
      <c r="GQP35" s="2"/>
      <c r="GQQ35" s="2"/>
      <c r="GQR35" s="2"/>
      <c r="GQS35" s="2"/>
      <c r="GQT35" s="2"/>
      <c r="GQU35" s="2"/>
      <c r="GQV35" s="2"/>
      <c r="GQW35" s="2"/>
      <c r="GQX35" s="2"/>
      <c r="GQY35" s="2"/>
      <c r="GQZ35" s="2"/>
      <c r="GRA35" s="2"/>
      <c r="GRB35" s="2"/>
      <c r="GRC35" s="2"/>
      <c r="GRD35" s="2"/>
      <c r="GRE35" s="2"/>
      <c r="GRF35" s="2"/>
      <c r="GRG35" s="2"/>
      <c r="GRH35" s="2"/>
      <c r="GRI35" s="2"/>
      <c r="GRJ35" s="2"/>
      <c r="GRK35" s="2"/>
      <c r="GRL35" s="2"/>
      <c r="GRM35" s="2"/>
      <c r="GRN35" s="2"/>
      <c r="GRO35" s="2"/>
      <c r="GRP35" s="2"/>
      <c r="GRQ35" s="2"/>
      <c r="GRR35" s="2"/>
      <c r="GRS35" s="2"/>
      <c r="GRT35" s="2"/>
      <c r="GRU35" s="2"/>
      <c r="GRV35" s="2"/>
      <c r="GRW35" s="2"/>
      <c r="GRX35" s="2"/>
      <c r="GRY35" s="2"/>
      <c r="GRZ35" s="2"/>
      <c r="GSA35" s="2"/>
      <c r="GSB35" s="2"/>
      <c r="GSC35" s="2"/>
      <c r="GSD35" s="2"/>
      <c r="GSE35" s="2"/>
      <c r="GSF35" s="2"/>
      <c r="GSG35" s="2"/>
      <c r="GSH35" s="2"/>
      <c r="GSI35" s="2"/>
      <c r="GSJ35" s="2"/>
      <c r="GSK35" s="2"/>
      <c r="GSL35" s="2"/>
      <c r="GSM35" s="2"/>
      <c r="GSN35" s="2"/>
      <c r="GSO35" s="2"/>
      <c r="GSP35" s="2"/>
      <c r="GSQ35" s="2"/>
      <c r="GSR35" s="2"/>
      <c r="GSS35" s="2"/>
      <c r="GST35" s="2"/>
      <c r="GSU35" s="2"/>
      <c r="GSV35" s="2"/>
      <c r="GSW35" s="2"/>
      <c r="GSX35" s="2"/>
      <c r="GSY35" s="2"/>
      <c r="GSZ35" s="2"/>
      <c r="GTA35" s="2"/>
      <c r="GTB35" s="2"/>
      <c r="GTC35" s="2"/>
      <c r="GTD35" s="2"/>
      <c r="GTE35" s="2"/>
      <c r="GTF35" s="2"/>
      <c r="GTG35" s="2"/>
      <c r="GTH35" s="2"/>
      <c r="GTI35" s="2"/>
      <c r="GTJ35" s="2"/>
      <c r="GTK35" s="2"/>
      <c r="GTL35" s="2"/>
      <c r="GTM35" s="2"/>
      <c r="GTN35" s="2"/>
      <c r="GTO35" s="2"/>
      <c r="GTP35" s="2"/>
      <c r="GTQ35" s="2"/>
      <c r="GTR35" s="2"/>
      <c r="GTS35" s="2"/>
      <c r="GTT35" s="2"/>
      <c r="GTU35" s="2"/>
      <c r="GTV35" s="2"/>
      <c r="GTW35" s="2"/>
      <c r="GTX35" s="2"/>
      <c r="GTY35" s="2"/>
      <c r="GTZ35" s="2"/>
      <c r="GUA35" s="2"/>
      <c r="GUB35" s="2"/>
      <c r="GUC35" s="2"/>
      <c r="GUD35" s="2"/>
      <c r="GUE35" s="2"/>
      <c r="GUF35" s="2"/>
      <c r="GUG35" s="2"/>
      <c r="GUH35" s="2"/>
      <c r="GUI35" s="2"/>
      <c r="GUJ35" s="2"/>
      <c r="GUK35" s="2"/>
      <c r="GUL35" s="2"/>
      <c r="GUM35" s="2"/>
      <c r="GUN35" s="2"/>
      <c r="GUO35" s="2"/>
      <c r="GUP35" s="2"/>
      <c r="GUQ35" s="2"/>
      <c r="GUR35" s="2"/>
      <c r="GUS35" s="2"/>
      <c r="GUT35" s="2"/>
      <c r="GUU35" s="2"/>
      <c r="GUV35" s="2"/>
      <c r="GUW35" s="2"/>
      <c r="GUX35" s="2"/>
      <c r="GUY35" s="2"/>
      <c r="GUZ35" s="2"/>
      <c r="GVA35" s="2"/>
      <c r="GVB35" s="2"/>
      <c r="GVC35" s="2"/>
      <c r="GVD35" s="2"/>
      <c r="GVE35" s="2"/>
      <c r="GVF35" s="2"/>
      <c r="GVG35" s="2"/>
      <c r="GVH35" s="2"/>
      <c r="GVI35" s="2"/>
      <c r="GVJ35" s="2"/>
      <c r="GVK35" s="2"/>
      <c r="GVL35" s="2"/>
      <c r="GVM35" s="2"/>
      <c r="GVN35" s="2"/>
      <c r="GVO35" s="2"/>
      <c r="GVP35" s="2"/>
      <c r="GVQ35" s="2"/>
      <c r="GVR35" s="2"/>
      <c r="GVS35" s="2"/>
      <c r="GVT35" s="2"/>
      <c r="GVU35" s="2"/>
      <c r="GVV35" s="2"/>
      <c r="GVW35" s="2"/>
      <c r="GVX35" s="2"/>
      <c r="GVY35" s="2"/>
      <c r="GVZ35" s="2"/>
      <c r="GWA35" s="2"/>
      <c r="GWB35" s="2"/>
      <c r="GWC35" s="2"/>
      <c r="GWD35" s="2"/>
      <c r="GWE35" s="2"/>
      <c r="GWF35" s="2"/>
      <c r="GWG35" s="2"/>
      <c r="GWH35" s="2"/>
      <c r="GWI35" s="2"/>
      <c r="GWJ35" s="2"/>
      <c r="GWK35" s="2"/>
      <c r="GWL35" s="2"/>
      <c r="GWM35" s="2"/>
      <c r="GWN35" s="2"/>
      <c r="GWO35" s="2"/>
      <c r="GWP35" s="2"/>
      <c r="GWQ35" s="2"/>
      <c r="GWR35" s="2"/>
      <c r="GWS35" s="2"/>
      <c r="GWT35" s="2"/>
      <c r="GWU35" s="2"/>
      <c r="GWV35" s="2"/>
      <c r="GWW35" s="2"/>
      <c r="GWX35" s="2"/>
      <c r="GWY35" s="2"/>
      <c r="GWZ35" s="2"/>
      <c r="GXA35" s="2"/>
      <c r="GXB35" s="2"/>
      <c r="GXC35" s="2"/>
      <c r="GXD35" s="2"/>
      <c r="GXE35" s="2"/>
      <c r="GXF35" s="2"/>
      <c r="GXG35" s="2"/>
      <c r="GXH35" s="2"/>
      <c r="GXI35" s="2"/>
      <c r="GXJ35" s="2"/>
      <c r="GXK35" s="2"/>
      <c r="GXL35" s="2"/>
      <c r="GXM35" s="2"/>
      <c r="GXN35" s="2"/>
      <c r="GXO35" s="2"/>
      <c r="GXP35" s="2"/>
      <c r="GXQ35" s="2"/>
      <c r="GXR35" s="2"/>
      <c r="GXS35" s="2"/>
      <c r="GXT35" s="2"/>
      <c r="GXU35" s="2"/>
      <c r="GXV35" s="2"/>
      <c r="GXW35" s="2"/>
      <c r="GXX35" s="2"/>
      <c r="GXY35" s="2"/>
      <c r="GXZ35" s="2"/>
      <c r="GYA35" s="2"/>
      <c r="GYB35" s="2"/>
      <c r="GYC35" s="2"/>
      <c r="GYD35" s="2"/>
      <c r="GYE35" s="2"/>
      <c r="GYF35" s="2"/>
      <c r="GYG35" s="2"/>
      <c r="GYH35" s="2"/>
      <c r="GYI35" s="2"/>
      <c r="GYJ35" s="2"/>
      <c r="GYK35" s="2"/>
      <c r="GYL35" s="2"/>
      <c r="GYM35" s="2"/>
      <c r="GYN35" s="2"/>
      <c r="GYO35" s="2"/>
      <c r="GYP35" s="2"/>
      <c r="GYQ35" s="2"/>
      <c r="GYR35" s="2"/>
      <c r="GYS35" s="2"/>
      <c r="GYT35" s="2"/>
      <c r="GYU35" s="2"/>
      <c r="GYV35" s="2"/>
      <c r="GYW35" s="2"/>
      <c r="GYX35" s="2"/>
      <c r="GYY35" s="2"/>
      <c r="GYZ35" s="2"/>
      <c r="GZA35" s="2"/>
      <c r="GZB35" s="2"/>
      <c r="GZC35" s="2"/>
      <c r="GZD35" s="2"/>
      <c r="GZE35" s="2"/>
      <c r="GZF35" s="2"/>
      <c r="GZG35" s="2"/>
      <c r="GZH35" s="2"/>
      <c r="GZI35" s="2"/>
      <c r="GZJ35" s="2"/>
      <c r="GZK35" s="2"/>
      <c r="GZL35" s="2"/>
      <c r="GZM35" s="2"/>
      <c r="GZN35" s="2"/>
      <c r="GZO35" s="2"/>
      <c r="GZP35" s="2"/>
      <c r="GZQ35" s="2"/>
      <c r="GZR35" s="2"/>
      <c r="GZS35" s="2"/>
      <c r="GZT35" s="2"/>
      <c r="GZU35" s="2"/>
      <c r="GZV35" s="2"/>
      <c r="GZW35" s="2"/>
      <c r="GZX35" s="2"/>
      <c r="GZY35" s="2"/>
      <c r="GZZ35" s="2"/>
      <c r="HAA35" s="2"/>
      <c r="HAB35" s="2"/>
      <c r="HAC35" s="2"/>
      <c r="HAD35" s="2"/>
      <c r="HAE35" s="2"/>
      <c r="HAF35" s="2"/>
      <c r="HAG35" s="2"/>
      <c r="HAH35" s="2"/>
      <c r="HAI35" s="2"/>
      <c r="HAJ35" s="2"/>
      <c r="HAK35" s="2"/>
      <c r="HAL35" s="2"/>
      <c r="HAM35" s="2"/>
      <c r="HAN35" s="2"/>
      <c r="HAO35" s="2"/>
      <c r="HAP35" s="2"/>
      <c r="HAQ35" s="2"/>
      <c r="HAR35" s="2"/>
      <c r="HAS35" s="2"/>
      <c r="HAT35" s="2"/>
      <c r="HAU35" s="2"/>
      <c r="HAV35" s="2"/>
      <c r="HAW35" s="2"/>
      <c r="HAX35" s="2"/>
      <c r="HAY35" s="2"/>
      <c r="HAZ35" s="2"/>
      <c r="HBA35" s="2"/>
      <c r="HBB35" s="2"/>
      <c r="HBC35" s="2"/>
      <c r="HBD35" s="2"/>
      <c r="HBE35" s="2"/>
      <c r="HBF35" s="2"/>
      <c r="HBG35" s="2"/>
      <c r="HBH35" s="2"/>
      <c r="HBI35" s="2"/>
      <c r="HBJ35" s="2"/>
      <c r="HBK35" s="2"/>
      <c r="HBL35" s="2"/>
      <c r="HBM35" s="2"/>
      <c r="HBN35" s="2"/>
      <c r="HBO35" s="2"/>
      <c r="HBP35" s="2"/>
      <c r="HBQ35" s="2"/>
      <c r="HBR35" s="2"/>
      <c r="HBS35" s="2"/>
      <c r="HBT35" s="2"/>
      <c r="HBU35" s="2"/>
      <c r="HBV35" s="2"/>
      <c r="HBW35" s="2"/>
      <c r="HBX35" s="2"/>
      <c r="HBY35" s="2"/>
      <c r="HBZ35" s="2"/>
      <c r="HCA35" s="2"/>
      <c r="HCB35" s="2"/>
      <c r="HCC35" s="2"/>
      <c r="HCD35" s="2"/>
      <c r="HCE35" s="2"/>
      <c r="HCF35" s="2"/>
      <c r="HCG35" s="2"/>
      <c r="HCH35" s="2"/>
      <c r="HCI35" s="2"/>
      <c r="HCJ35" s="2"/>
      <c r="HCK35" s="2"/>
      <c r="HCL35" s="2"/>
      <c r="HCM35" s="2"/>
      <c r="HCN35" s="2"/>
      <c r="HCO35" s="2"/>
      <c r="HCP35" s="2"/>
      <c r="HCQ35" s="2"/>
      <c r="HCR35" s="2"/>
      <c r="HCS35" s="2"/>
      <c r="HCT35" s="2"/>
      <c r="HCU35" s="2"/>
      <c r="HCV35" s="2"/>
      <c r="HCW35" s="2"/>
      <c r="HCX35" s="2"/>
      <c r="HCY35" s="2"/>
      <c r="HCZ35" s="2"/>
      <c r="HDA35" s="2"/>
      <c r="HDB35" s="2"/>
      <c r="HDC35" s="2"/>
      <c r="HDD35" s="2"/>
      <c r="HDE35" s="2"/>
      <c r="HDF35" s="2"/>
      <c r="HDG35" s="2"/>
      <c r="HDH35" s="2"/>
      <c r="HDI35" s="2"/>
      <c r="HDJ35" s="2"/>
      <c r="HDK35" s="2"/>
      <c r="HDL35" s="2"/>
      <c r="HDM35" s="2"/>
      <c r="HDN35" s="2"/>
      <c r="HDO35" s="2"/>
      <c r="HDP35" s="2"/>
      <c r="HDQ35" s="2"/>
      <c r="HDR35" s="2"/>
      <c r="HDS35" s="2"/>
      <c r="HDT35" s="2"/>
      <c r="HDU35" s="2"/>
      <c r="HDV35" s="2"/>
      <c r="HDW35" s="2"/>
      <c r="HDX35" s="2"/>
      <c r="HDY35" s="2"/>
      <c r="HDZ35" s="2"/>
      <c r="HEA35" s="2"/>
      <c r="HEB35" s="2"/>
      <c r="HEC35" s="2"/>
      <c r="HED35" s="2"/>
      <c r="HEE35" s="2"/>
      <c r="HEF35" s="2"/>
      <c r="HEG35" s="2"/>
      <c r="HEH35" s="2"/>
      <c r="HEI35" s="2"/>
      <c r="HEJ35" s="2"/>
      <c r="HEK35" s="2"/>
      <c r="HEL35" s="2"/>
      <c r="HEM35" s="2"/>
      <c r="HEN35" s="2"/>
      <c r="HEO35" s="2"/>
      <c r="HEP35" s="2"/>
      <c r="HEQ35" s="2"/>
      <c r="HER35" s="2"/>
      <c r="HES35" s="2"/>
      <c r="HET35" s="2"/>
      <c r="HEU35" s="2"/>
      <c r="HEV35" s="2"/>
      <c r="HEW35" s="2"/>
      <c r="HEX35" s="2"/>
      <c r="HEY35" s="2"/>
      <c r="HEZ35" s="2"/>
      <c r="HFA35" s="2"/>
      <c r="HFB35" s="2"/>
      <c r="HFC35" s="2"/>
      <c r="HFD35" s="2"/>
      <c r="HFE35" s="2"/>
      <c r="HFF35" s="2"/>
      <c r="HFG35" s="2"/>
      <c r="HFH35" s="2"/>
      <c r="HFI35" s="2"/>
      <c r="HFJ35" s="2"/>
      <c r="HFK35" s="2"/>
      <c r="HFL35" s="2"/>
      <c r="HFM35" s="2"/>
      <c r="HFN35" s="2"/>
      <c r="HFO35" s="2"/>
      <c r="HFP35" s="2"/>
      <c r="HFQ35" s="2"/>
      <c r="HFR35" s="2"/>
      <c r="HFS35" s="2"/>
      <c r="HFT35" s="2"/>
      <c r="HFU35" s="2"/>
      <c r="HFV35" s="2"/>
      <c r="HFW35" s="2"/>
      <c r="HFX35" s="2"/>
      <c r="HFY35" s="2"/>
      <c r="HFZ35" s="2"/>
      <c r="HGA35" s="2"/>
      <c r="HGB35" s="2"/>
      <c r="HGC35" s="2"/>
      <c r="HGD35" s="2"/>
      <c r="HGE35" s="2"/>
      <c r="HGF35" s="2"/>
      <c r="HGG35" s="2"/>
      <c r="HGH35" s="2"/>
      <c r="HGI35" s="2"/>
      <c r="HGJ35" s="2"/>
      <c r="HGK35" s="2"/>
      <c r="HGL35" s="2"/>
      <c r="HGM35" s="2"/>
      <c r="HGN35" s="2"/>
      <c r="HGO35" s="2"/>
      <c r="HGP35" s="2"/>
      <c r="HGQ35" s="2"/>
      <c r="HGR35" s="2"/>
      <c r="HGS35" s="2"/>
      <c r="HGT35" s="2"/>
      <c r="HGU35" s="2"/>
      <c r="HGV35" s="2"/>
      <c r="HGW35" s="2"/>
      <c r="HGX35" s="2"/>
      <c r="HGY35" s="2"/>
      <c r="HGZ35" s="2"/>
      <c r="HHA35" s="2"/>
      <c r="HHB35" s="2"/>
      <c r="HHC35" s="2"/>
      <c r="HHD35" s="2"/>
      <c r="HHE35" s="2"/>
      <c r="HHF35" s="2"/>
      <c r="HHG35" s="2"/>
      <c r="HHH35" s="2"/>
      <c r="HHI35" s="2"/>
      <c r="HHJ35" s="2"/>
      <c r="HHK35" s="2"/>
      <c r="HHL35" s="2"/>
      <c r="HHM35" s="2"/>
      <c r="HHN35" s="2"/>
      <c r="HHO35" s="2"/>
      <c r="HHP35" s="2"/>
      <c r="HHQ35" s="2"/>
      <c r="HHR35" s="2"/>
      <c r="HHS35" s="2"/>
      <c r="HHT35" s="2"/>
      <c r="HHU35" s="2"/>
      <c r="HHV35" s="2"/>
      <c r="HHW35" s="2"/>
      <c r="HHX35" s="2"/>
      <c r="HHY35" s="2"/>
      <c r="HHZ35" s="2"/>
      <c r="HIA35" s="2"/>
      <c r="HIB35" s="2"/>
      <c r="HIC35" s="2"/>
      <c r="HID35" s="2"/>
      <c r="HIE35" s="2"/>
      <c r="HIF35" s="2"/>
      <c r="HIG35" s="2"/>
      <c r="HIH35" s="2"/>
      <c r="HII35" s="2"/>
      <c r="HIJ35" s="2"/>
      <c r="HIK35" s="2"/>
      <c r="HIL35" s="2"/>
      <c r="HIM35" s="2"/>
      <c r="HIN35" s="2"/>
      <c r="HIO35" s="2"/>
      <c r="HIP35" s="2"/>
      <c r="HIQ35" s="2"/>
      <c r="HIR35" s="2"/>
      <c r="HIS35" s="2"/>
      <c r="HIT35" s="2"/>
      <c r="HIU35" s="2"/>
      <c r="HIV35" s="2"/>
      <c r="HIW35" s="2"/>
      <c r="HIX35" s="2"/>
      <c r="HIY35" s="2"/>
      <c r="HIZ35" s="2"/>
      <c r="HJA35" s="2"/>
      <c r="HJB35" s="2"/>
      <c r="HJC35" s="2"/>
      <c r="HJD35" s="2"/>
      <c r="HJE35" s="2"/>
      <c r="HJF35" s="2"/>
      <c r="HJG35" s="2"/>
      <c r="HJH35" s="2"/>
      <c r="HJI35" s="2"/>
      <c r="HJJ35" s="2"/>
      <c r="HJK35" s="2"/>
      <c r="HJL35" s="2"/>
      <c r="HJM35" s="2"/>
      <c r="HJN35" s="2"/>
      <c r="HJO35" s="2"/>
      <c r="HJP35" s="2"/>
      <c r="HJQ35" s="2"/>
      <c r="HJR35" s="2"/>
      <c r="HJS35" s="2"/>
      <c r="HJT35" s="2"/>
      <c r="HJU35" s="2"/>
      <c r="HJV35" s="2"/>
      <c r="HJW35" s="2"/>
      <c r="HJX35" s="2"/>
      <c r="HJY35" s="2"/>
      <c r="HJZ35" s="2"/>
      <c r="HKA35" s="2"/>
      <c r="HKB35" s="2"/>
      <c r="HKC35" s="2"/>
      <c r="HKD35" s="2"/>
      <c r="HKE35" s="2"/>
      <c r="HKF35" s="2"/>
      <c r="HKG35" s="2"/>
      <c r="HKH35" s="2"/>
      <c r="HKI35" s="2"/>
      <c r="HKJ35" s="2"/>
      <c r="HKK35" s="2"/>
      <c r="HKL35" s="2"/>
      <c r="HKM35" s="2"/>
      <c r="HKN35" s="2"/>
      <c r="HKO35" s="2"/>
      <c r="HKP35" s="2"/>
      <c r="HKQ35" s="2"/>
      <c r="HKR35" s="2"/>
      <c r="HKS35" s="2"/>
      <c r="HKT35" s="2"/>
      <c r="HKU35" s="2"/>
      <c r="HKV35" s="2"/>
      <c r="HKW35" s="2"/>
      <c r="HKX35" s="2"/>
      <c r="HKY35" s="2"/>
      <c r="HKZ35" s="2"/>
      <c r="HLA35" s="2"/>
      <c r="HLB35" s="2"/>
      <c r="HLC35" s="2"/>
      <c r="HLD35" s="2"/>
      <c r="HLE35" s="2"/>
      <c r="HLF35" s="2"/>
      <c r="HLG35" s="2"/>
      <c r="HLH35" s="2"/>
      <c r="HLI35" s="2"/>
      <c r="HLJ35" s="2"/>
      <c r="HLK35" s="2"/>
      <c r="HLL35" s="2"/>
      <c r="HLM35" s="2"/>
      <c r="HLN35" s="2"/>
      <c r="HLO35" s="2"/>
      <c r="HLP35" s="2"/>
      <c r="HLQ35" s="2"/>
      <c r="HLR35" s="2"/>
      <c r="HLS35" s="2"/>
      <c r="HLT35" s="2"/>
      <c r="HLU35" s="2"/>
      <c r="HLV35" s="2"/>
      <c r="HLW35" s="2"/>
      <c r="HLX35" s="2"/>
      <c r="HLY35" s="2"/>
      <c r="HLZ35" s="2"/>
      <c r="HMA35" s="2"/>
      <c r="HMB35" s="2"/>
      <c r="HMC35" s="2"/>
      <c r="HMD35" s="2"/>
      <c r="HME35" s="2"/>
      <c r="HMF35" s="2"/>
      <c r="HMG35" s="2"/>
      <c r="HMH35" s="2"/>
      <c r="HMI35" s="2"/>
      <c r="HMJ35" s="2"/>
      <c r="HMK35" s="2"/>
      <c r="HML35" s="2"/>
      <c r="HMM35" s="2"/>
      <c r="HMN35" s="2"/>
      <c r="HMO35" s="2"/>
      <c r="HMP35" s="2"/>
      <c r="HMQ35" s="2"/>
      <c r="HMR35" s="2"/>
      <c r="HMS35" s="2"/>
      <c r="HMT35" s="2"/>
      <c r="HMU35" s="2"/>
      <c r="HMV35" s="2"/>
      <c r="HMW35" s="2"/>
      <c r="HMX35" s="2"/>
      <c r="HMY35" s="2"/>
      <c r="HMZ35" s="2"/>
      <c r="HNA35" s="2"/>
      <c r="HNB35" s="2"/>
      <c r="HNC35" s="2"/>
      <c r="HND35" s="2"/>
      <c r="HNE35" s="2"/>
      <c r="HNF35" s="2"/>
      <c r="HNG35" s="2"/>
      <c r="HNH35" s="2"/>
      <c r="HNI35" s="2"/>
      <c r="HNJ35" s="2"/>
      <c r="HNK35" s="2"/>
      <c r="HNL35" s="2"/>
      <c r="HNM35" s="2"/>
      <c r="HNN35" s="2"/>
      <c r="HNO35" s="2"/>
      <c r="HNP35" s="2"/>
      <c r="HNQ35" s="2"/>
      <c r="HNR35" s="2"/>
      <c r="HNS35" s="2"/>
      <c r="HNT35" s="2"/>
      <c r="HNU35" s="2"/>
      <c r="HNV35" s="2"/>
      <c r="HNW35" s="2"/>
      <c r="HNX35" s="2"/>
      <c r="HNY35" s="2"/>
      <c r="HNZ35" s="2"/>
      <c r="HOA35" s="2"/>
      <c r="HOB35" s="2"/>
      <c r="HOC35" s="2"/>
      <c r="HOD35" s="2"/>
      <c r="HOE35" s="2"/>
      <c r="HOF35" s="2"/>
      <c r="HOG35" s="2"/>
      <c r="HOH35" s="2"/>
      <c r="HOI35" s="2"/>
      <c r="HOJ35" s="2"/>
      <c r="HOK35" s="2"/>
      <c r="HOL35" s="2"/>
      <c r="HOM35" s="2"/>
      <c r="HON35" s="2"/>
      <c r="HOO35" s="2"/>
      <c r="HOP35" s="2"/>
      <c r="HOQ35" s="2"/>
      <c r="HOR35" s="2"/>
      <c r="HOS35" s="2"/>
      <c r="HOT35" s="2"/>
      <c r="HOU35" s="2"/>
      <c r="HOV35" s="2"/>
      <c r="HOW35" s="2"/>
      <c r="HOX35" s="2"/>
      <c r="HOY35" s="2"/>
      <c r="HOZ35" s="2"/>
      <c r="HPA35" s="2"/>
      <c r="HPB35" s="2"/>
      <c r="HPC35" s="2"/>
      <c r="HPD35" s="2"/>
      <c r="HPE35" s="2"/>
      <c r="HPF35" s="2"/>
      <c r="HPG35" s="2"/>
      <c r="HPH35" s="2"/>
      <c r="HPI35" s="2"/>
      <c r="HPJ35" s="2"/>
      <c r="HPK35" s="2"/>
      <c r="HPL35" s="2"/>
      <c r="HPM35" s="2"/>
      <c r="HPN35" s="2"/>
      <c r="HPO35" s="2"/>
      <c r="HPP35" s="2"/>
      <c r="HPQ35" s="2"/>
      <c r="HPR35" s="2"/>
      <c r="HPS35" s="2"/>
      <c r="HPT35" s="2"/>
      <c r="HPU35" s="2"/>
      <c r="HPV35" s="2"/>
      <c r="HPW35" s="2"/>
      <c r="HPX35" s="2"/>
      <c r="HPY35" s="2"/>
      <c r="HPZ35" s="2"/>
      <c r="HQA35" s="2"/>
      <c r="HQB35" s="2"/>
      <c r="HQC35" s="2"/>
      <c r="HQD35" s="2"/>
      <c r="HQE35" s="2"/>
      <c r="HQF35" s="2"/>
      <c r="HQG35" s="2"/>
      <c r="HQH35" s="2"/>
      <c r="HQI35" s="2"/>
      <c r="HQJ35" s="2"/>
      <c r="HQK35" s="2"/>
      <c r="HQL35" s="2"/>
      <c r="HQM35" s="2"/>
      <c r="HQN35" s="2"/>
      <c r="HQO35" s="2"/>
      <c r="HQP35" s="2"/>
      <c r="HQQ35" s="2"/>
      <c r="HQR35" s="2"/>
      <c r="HQS35" s="2"/>
      <c r="HQT35" s="2"/>
      <c r="HQU35" s="2"/>
      <c r="HQV35" s="2"/>
      <c r="HQW35" s="2"/>
      <c r="HQX35" s="2"/>
      <c r="HQY35" s="2"/>
      <c r="HQZ35" s="2"/>
      <c r="HRA35" s="2"/>
      <c r="HRB35" s="2"/>
      <c r="HRC35" s="2"/>
      <c r="HRD35" s="2"/>
      <c r="HRE35" s="2"/>
      <c r="HRF35" s="2"/>
      <c r="HRG35" s="2"/>
      <c r="HRH35" s="2"/>
      <c r="HRI35" s="2"/>
      <c r="HRJ35" s="2"/>
      <c r="HRK35" s="2"/>
      <c r="HRL35" s="2"/>
      <c r="HRM35" s="2"/>
      <c r="HRN35" s="2"/>
      <c r="HRO35" s="2"/>
      <c r="HRP35" s="2"/>
      <c r="HRQ35" s="2"/>
      <c r="HRR35" s="2"/>
      <c r="HRS35" s="2"/>
      <c r="HRT35" s="2"/>
      <c r="HRU35" s="2"/>
      <c r="HRV35" s="2"/>
      <c r="HRW35" s="2"/>
      <c r="HRX35" s="2"/>
      <c r="HRY35" s="2"/>
      <c r="HRZ35" s="2"/>
      <c r="HSA35" s="2"/>
      <c r="HSB35" s="2"/>
      <c r="HSC35" s="2"/>
      <c r="HSD35" s="2"/>
      <c r="HSE35" s="2"/>
      <c r="HSF35" s="2"/>
      <c r="HSG35" s="2"/>
      <c r="HSH35" s="2"/>
      <c r="HSI35" s="2"/>
      <c r="HSJ35" s="2"/>
      <c r="HSK35" s="2"/>
      <c r="HSL35" s="2"/>
      <c r="HSM35" s="2"/>
      <c r="HSN35" s="2"/>
      <c r="HSO35" s="2"/>
      <c r="HSP35" s="2"/>
      <c r="HSQ35" s="2"/>
      <c r="HSR35" s="2"/>
      <c r="HSS35" s="2"/>
      <c r="HST35" s="2"/>
      <c r="HSU35" s="2"/>
      <c r="HSV35" s="2"/>
      <c r="HSW35" s="2"/>
      <c r="HSX35" s="2"/>
      <c r="HSY35" s="2"/>
      <c r="HSZ35" s="2"/>
      <c r="HTA35" s="2"/>
      <c r="HTB35" s="2"/>
      <c r="HTC35" s="2"/>
      <c r="HTD35" s="2"/>
      <c r="HTE35" s="2"/>
      <c r="HTF35" s="2"/>
      <c r="HTG35" s="2"/>
      <c r="HTH35" s="2"/>
      <c r="HTI35" s="2"/>
      <c r="HTJ35" s="2"/>
      <c r="HTK35" s="2"/>
      <c r="HTL35" s="2"/>
      <c r="HTM35" s="2"/>
      <c r="HTN35" s="2"/>
      <c r="HTO35" s="2"/>
      <c r="HTP35" s="2"/>
      <c r="HTQ35" s="2"/>
      <c r="HTR35" s="2"/>
      <c r="HTS35" s="2"/>
      <c r="HTT35" s="2"/>
      <c r="HTU35" s="2"/>
      <c r="HTV35" s="2"/>
      <c r="HTW35" s="2"/>
      <c r="HTX35" s="2"/>
      <c r="HTY35" s="2"/>
      <c r="HTZ35" s="2"/>
      <c r="HUA35" s="2"/>
      <c r="HUB35" s="2"/>
      <c r="HUC35" s="2"/>
      <c r="HUD35" s="2"/>
      <c r="HUE35" s="2"/>
      <c r="HUF35" s="2"/>
      <c r="HUG35" s="2"/>
      <c r="HUH35" s="2"/>
      <c r="HUI35" s="2"/>
      <c r="HUJ35" s="2"/>
      <c r="HUK35" s="2"/>
      <c r="HUL35" s="2"/>
      <c r="HUM35" s="2"/>
      <c r="HUN35" s="2"/>
      <c r="HUO35" s="2"/>
      <c r="HUP35" s="2"/>
      <c r="HUQ35" s="2"/>
      <c r="HUR35" s="2"/>
      <c r="HUS35" s="2"/>
      <c r="HUT35" s="2"/>
      <c r="HUU35" s="2"/>
      <c r="HUV35" s="2"/>
      <c r="HUW35" s="2"/>
      <c r="HUX35" s="2"/>
      <c r="HUY35" s="2"/>
      <c r="HUZ35" s="2"/>
      <c r="HVA35" s="2"/>
      <c r="HVB35" s="2"/>
      <c r="HVC35" s="2"/>
      <c r="HVD35" s="2"/>
      <c r="HVE35" s="2"/>
      <c r="HVF35" s="2"/>
      <c r="HVG35" s="2"/>
      <c r="HVH35" s="2"/>
      <c r="HVI35" s="2"/>
      <c r="HVJ35" s="2"/>
      <c r="HVK35" s="2"/>
      <c r="HVL35" s="2"/>
      <c r="HVM35" s="2"/>
      <c r="HVN35" s="2"/>
      <c r="HVO35" s="2"/>
      <c r="HVP35" s="2"/>
      <c r="HVQ35" s="2"/>
      <c r="HVR35" s="2"/>
      <c r="HVS35" s="2"/>
      <c r="HVT35" s="2"/>
      <c r="HVU35" s="2"/>
      <c r="HVV35" s="2"/>
      <c r="HVW35" s="2"/>
      <c r="HVX35" s="2"/>
      <c r="HVY35" s="2"/>
      <c r="HVZ35" s="2"/>
      <c r="HWA35" s="2"/>
      <c r="HWB35" s="2"/>
      <c r="HWC35" s="2"/>
      <c r="HWD35" s="2"/>
      <c r="HWE35" s="2"/>
      <c r="HWF35" s="2"/>
      <c r="HWG35" s="2"/>
      <c r="HWH35" s="2"/>
      <c r="HWI35" s="2"/>
      <c r="HWJ35" s="2"/>
      <c r="HWK35" s="2"/>
      <c r="HWL35" s="2"/>
      <c r="HWM35" s="2"/>
      <c r="HWN35" s="2"/>
      <c r="HWO35" s="2"/>
      <c r="HWP35" s="2"/>
      <c r="HWQ35" s="2"/>
      <c r="HWR35" s="2"/>
      <c r="HWS35" s="2"/>
      <c r="HWT35" s="2"/>
      <c r="HWU35" s="2"/>
      <c r="HWV35" s="2"/>
      <c r="HWW35" s="2"/>
      <c r="HWX35" s="2"/>
      <c r="HWY35" s="2"/>
      <c r="HWZ35" s="2"/>
      <c r="HXA35" s="2"/>
      <c r="HXB35" s="2"/>
      <c r="HXC35" s="2"/>
      <c r="HXD35" s="2"/>
      <c r="HXE35" s="2"/>
      <c r="HXF35" s="2"/>
      <c r="HXG35" s="2"/>
      <c r="HXH35" s="2"/>
      <c r="HXI35" s="2"/>
      <c r="HXJ35" s="2"/>
      <c r="HXK35" s="2"/>
      <c r="HXL35" s="2"/>
      <c r="HXM35" s="2"/>
      <c r="HXN35" s="2"/>
      <c r="HXO35" s="2"/>
      <c r="HXP35" s="2"/>
      <c r="HXQ35" s="2"/>
      <c r="HXR35" s="2"/>
      <c r="HXS35" s="2"/>
      <c r="HXT35" s="2"/>
      <c r="HXU35" s="2"/>
      <c r="HXV35" s="2"/>
      <c r="HXW35" s="2"/>
      <c r="HXX35" s="2"/>
      <c r="HXY35" s="2"/>
      <c r="HXZ35" s="2"/>
      <c r="HYA35" s="2"/>
      <c r="HYB35" s="2"/>
      <c r="HYC35" s="2"/>
      <c r="HYD35" s="2"/>
      <c r="HYE35" s="2"/>
      <c r="HYF35" s="2"/>
      <c r="HYG35" s="2"/>
      <c r="HYH35" s="2"/>
      <c r="HYI35" s="2"/>
      <c r="HYJ35" s="2"/>
      <c r="HYK35" s="2"/>
      <c r="HYL35" s="2"/>
      <c r="HYM35" s="2"/>
      <c r="HYN35" s="2"/>
      <c r="HYO35" s="2"/>
      <c r="HYP35" s="2"/>
      <c r="HYQ35" s="2"/>
      <c r="HYR35" s="2"/>
      <c r="HYS35" s="2"/>
      <c r="HYT35" s="2"/>
      <c r="HYU35" s="2"/>
      <c r="HYV35" s="2"/>
      <c r="HYW35" s="2"/>
      <c r="HYX35" s="2"/>
      <c r="HYY35" s="2"/>
      <c r="HYZ35" s="2"/>
      <c r="HZA35" s="2"/>
      <c r="HZB35" s="2"/>
      <c r="HZC35" s="2"/>
      <c r="HZD35" s="2"/>
      <c r="HZE35" s="2"/>
      <c r="HZF35" s="2"/>
      <c r="HZG35" s="2"/>
      <c r="HZH35" s="2"/>
      <c r="HZI35" s="2"/>
      <c r="HZJ35" s="2"/>
      <c r="HZK35" s="2"/>
      <c r="HZL35" s="2"/>
      <c r="HZM35" s="2"/>
      <c r="HZN35" s="2"/>
      <c r="HZO35" s="2"/>
      <c r="HZP35" s="2"/>
      <c r="HZQ35" s="2"/>
      <c r="HZR35" s="2"/>
      <c r="HZS35" s="2"/>
      <c r="HZT35" s="2"/>
      <c r="HZU35" s="2"/>
      <c r="HZV35" s="2"/>
      <c r="HZW35" s="2"/>
      <c r="HZX35" s="2"/>
      <c r="HZY35" s="2"/>
      <c r="HZZ35" s="2"/>
      <c r="IAA35" s="2"/>
      <c r="IAB35" s="2"/>
      <c r="IAC35" s="2"/>
      <c r="IAD35" s="2"/>
      <c r="IAE35" s="2"/>
      <c r="IAF35" s="2"/>
      <c r="IAG35" s="2"/>
      <c r="IAH35" s="2"/>
      <c r="IAI35" s="2"/>
      <c r="IAJ35" s="2"/>
      <c r="IAK35" s="2"/>
      <c r="IAL35" s="2"/>
      <c r="IAM35" s="2"/>
      <c r="IAN35" s="2"/>
      <c r="IAO35" s="2"/>
      <c r="IAP35" s="2"/>
      <c r="IAQ35" s="2"/>
      <c r="IAR35" s="2"/>
      <c r="IAS35" s="2"/>
      <c r="IAT35" s="2"/>
      <c r="IAU35" s="2"/>
      <c r="IAV35" s="2"/>
      <c r="IAW35" s="2"/>
      <c r="IAX35" s="2"/>
      <c r="IAY35" s="2"/>
      <c r="IAZ35" s="2"/>
      <c r="IBA35" s="2"/>
      <c r="IBB35" s="2"/>
      <c r="IBC35" s="2"/>
      <c r="IBD35" s="2"/>
      <c r="IBE35" s="2"/>
      <c r="IBF35" s="2"/>
      <c r="IBG35" s="2"/>
      <c r="IBH35" s="2"/>
      <c r="IBI35" s="2"/>
      <c r="IBJ35" s="2"/>
      <c r="IBK35" s="2"/>
      <c r="IBL35" s="2"/>
      <c r="IBM35" s="2"/>
      <c r="IBN35" s="2"/>
      <c r="IBO35" s="2"/>
      <c r="IBP35" s="2"/>
      <c r="IBQ35" s="2"/>
      <c r="IBR35" s="2"/>
      <c r="IBS35" s="2"/>
      <c r="IBT35" s="2"/>
      <c r="IBU35" s="2"/>
      <c r="IBV35" s="2"/>
      <c r="IBW35" s="2"/>
      <c r="IBX35" s="2"/>
      <c r="IBY35" s="2"/>
      <c r="IBZ35" s="2"/>
      <c r="ICA35" s="2"/>
      <c r="ICB35" s="2"/>
      <c r="ICC35" s="2"/>
      <c r="ICD35" s="2"/>
      <c r="ICE35" s="2"/>
      <c r="ICF35" s="2"/>
      <c r="ICG35" s="2"/>
      <c r="ICH35" s="2"/>
      <c r="ICI35" s="2"/>
      <c r="ICJ35" s="2"/>
      <c r="ICK35" s="2"/>
      <c r="ICL35" s="2"/>
      <c r="ICM35" s="2"/>
      <c r="ICN35" s="2"/>
      <c r="ICO35" s="2"/>
      <c r="ICP35" s="2"/>
      <c r="ICQ35" s="2"/>
      <c r="ICR35" s="2"/>
      <c r="ICS35" s="2"/>
      <c r="ICT35" s="2"/>
      <c r="ICU35" s="2"/>
      <c r="ICV35" s="2"/>
      <c r="ICW35" s="2"/>
      <c r="ICX35" s="2"/>
      <c r="ICY35" s="2"/>
      <c r="ICZ35" s="2"/>
      <c r="IDA35" s="2"/>
      <c r="IDB35" s="2"/>
      <c r="IDC35" s="2"/>
      <c r="IDD35" s="2"/>
      <c r="IDE35" s="2"/>
      <c r="IDF35" s="2"/>
      <c r="IDG35" s="2"/>
      <c r="IDH35" s="2"/>
      <c r="IDI35" s="2"/>
      <c r="IDJ35" s="2"/>
      <c r="IDK35" s="2"/>
      <c r="IDL35" s="2"/>
      <c r="IDM35" s="2"/>
      <c r="IDN35" s="2"/>
      <c r="IDO35" s="2"/>
      <c r="IDP35" s="2"/>
      <c r="IDQ35" s="2"/>
      <c r="IDR35" s="2"/>
      <c r="IDS35" s="2"/>
      <c r="IDT35" s="2"/>
      <c r="IDU35" s="2"/>
      <c r="IDV35" s="2"/>
      <c r="IDW35" s="2"/>
      <c r="IDX35" s="2"/>
      <c r="IDY35" s="2"/>
      <c r="IDZ35" s="2"/>
      <c r="IEA35" s="2"/>
      <c r="IEB35" s="2"/>
      <c r="IEC35" s="2"/>
      <c r="IED35" s="2"/>
      <c r="IEE35" s="2"/>
      <c r="IEF35" s="2"/>
      <c r="IEG35" s="2"/>
      <c r="IEH35" s="2"/>
      <c r="IEI35" s="2"/>
      <c r="IEJ35" s="2"/>
      <c r="IEK35" s="2"/>
      <c r="IEL35" s="2"/>
      <c r="IEM35" s="2"/>
      <c r="IEN35" s="2"/>
      <c r="IEO35" s="2"/>
      <c r="IEP35" s="2"/>
      <c r="IEQ35" s="2"/>
      <c r="IER35" s="2"/>
      <c r="IES35" s="2"/>
      <c r="IET35" s="2"/>
      <c r="IEU35" s="2"/>
      <c r="IEV35" s="2"/>
      <c r="IEW35" s="2"/>
      <c r="IEX35" s="2"/>
      <c r="IEY35" s="2"/>
      <c r="IEZ35" s="2"/>
      <c r="IFA35" s="2"/>
      <c r="IFB35" s="2"/>
      <c r="IFC35" s="2"/>
      <c r="IFD35" s="2"/>
      <c r="IFE35" s="2"/>
      <c r="IFF35" s="2"/>
      <c r="IFG35" s="2"/>
      <c r="IFH35" s="2"/>
      <c r="IFI35" s="2"/>
      <c r="IFJ35" s="2"/>
      <c r="IFK35" s="2"/>
      <c r="IFL35" s="2"/>
      <c r="IFM35" s="2"/>
      <c r="IFN35" s="2"/>
      <c r="IFO35" s="2"/>
      <c r="IFP35" s="2"/>
      <c r="IFQ35" s="2"/>
      <c r="IFR35" s="2"/>
      <c r="IFS35" s="2"/>
      <c r="IFT35" s="2"/>
      <c r="IFU35" s="2"/>
      <c r="IFV35" s="2"/>
      <c r="IFW35" s="2"/>
      <c r="IFX35" s="2"/>
      <c r="IFY35" s="2"/>
      <c r="IFZ35" s="2"/>
      <c r="IGA35" s="2"/>
      <c r="IGB35" s="2"/>
      <c r="IGC35" s="2"/>
      <c r="IGD35" s="2"/>
      <c r="IGE35" s="2"/>
      <c r="IGF35" s="2"/>
      <c r="IGG35" s="2"/>
      <c r="IGH35" s="2"/>
      <c r="IGI35" s="2"/>
      <c r="IGJ35" s="2"/>
      <c r="IGK35" s="2"/>
      <c r="IGL35" s="2"/>
      <c r="IGM35" s="2"/>
      <c r="IGN35" s="2"/>
      <c r="IGO35" s="2"/>
      <c r="IGP35" s="2"/>
      <c r="IGQ35" s="2"/>
      <c r="IGR35" s="2"/>
      <c r="IGS35" s="2"/>
      <c r="IGT35" s="2"/>
      <c r="IGU35" s="2"/>
      <c r="IGV35" s="2"/>
      <c r="IGW35" s="2"/>
      <c r="IGX35" s="2"/>
      <c r="IGY35" s="2"/>
      <c r="IGZ35" s="2"/>
      <c r="IHA35" s="2"/>
      <c r="IHB35" s="2"/>
      <c r="IHC35" s="2"/>
      <c r="IHD35" s="2"/>
      <c r="IHE35" s="2"/>
      <c r="IHF35" s="2"/>
      <c r="IHG35" s="2"/>
      <c r="IHH35" s="2"/>
      <c r="IHI35" s="2"/>
      <c r="IHJ35" s="2"/>
      <c r="IHK35" s="2"/>
      <c r="IHL35" s="2"/>
      <c r="IHM35" s="2"/>
      <c r="IHN35" s="2"/>
      <c r="IHO35" s="2"/>
      <c r="IHP35" s="2"/>
      <c r="IHQ35" s="2"/>
      <c r="IHR35" s="2"/>
      <c r="IHS35" s="2"/>
      <c r="IHT35" s="2"/>
      <c r="IHU35" s="2"/>
      <c r="IHV35" s="2"/>
      <c r="IHW35" s="2"/>
      <c r="IHX35" s="2"/>
      <c r="IHY35" s="2"/>
      <c r="IHZ35" s="2"/>
      <c r="IIA35" s="2"/>
      <c r="IIB35" s="2"/>
      <c r="IIC35" s="2"/>
      <c r="IID35" s="2"/>
      <c r="IIE35" s="2"/>
      <c r="IIF35" s="2"/>
      <c r="IIG35" s="2"/>
      <c r="IIH35" s="2"/>
      <c r="III35" s="2"/>
      <c r="IIJ35" s="2"/>
      <c r="IIK35" s="2"/>
      <c r="IIL35" s="2"/>
      <c r="IIM35" s="2"/>
      <c r="IIN35" s="2"/>
      <c r="IIO35" s="2"/>
      <c r="IIP35" s="2"/>
      <c r="IIQ35" s="2"/>
      <c r="IIR35" s="2"/>
      <c r="IIS35" s="2"/>
      <c r="IIT35" s="2"/>
      <c r="IIU35" s="2"/>
      <c r="IIV35" s="2"/>
      <c r="IIW35" s="2"/>
      <c r="IIX35" s="2"/>
      <c r="IIY35" s="2"/>
      <c r="IIZ35" s="2"/>
      <c r="IJA35" s="2"/>
      <c r="IJB35" s="2"/>
      <c r="IJC35" s="2"/>
      <c r="IJD35" s="2"/>
      <c r="IJE35" s="2"/>
      <c r="IJF35" s="2"/>
      <c r="IJG35" s="2"/>
      <c r="IJH35" s="2"/>
      <c r="IJI35" s="2"/>
      <c r="IJJ35" s="2"/>
      <c r="IJK35" s="2"/>
      <c r="IJL35" s="2"/>
      <c r="IJM35" s="2"/>
      <c r="IJN35" s="2"/>
      <c r="IJO35" s="2"/>
      <c r="IJP35" s="2"/>
      <c r="IJQ35" s="2"/>
      <c r="IJR35" s="2"/>
      <c r="IJS35" s="2"/>
      <c r="IJT35" s="2"/>
      <c r="IJU35" s="2"/>
      <c r="IJV35" s="2"/>
      <c r="IJW35" s="2"/>
      <c r="IJX35" s="2"/>
      <c r="IJY35" s="2"/>
      <c r="IJZ35" s="2"/>
      <c r="IKA35" s="2"/>
      <c r="IKB35" s="2"/>
      <c r="IKC35" s="2"/>
      <c r="IKD35" s="2"/>
      <c r="IKE35" s="2"/>
      <c r="IKF35" s="2"/>
      <c r="IKG35" s="2"/>
      <c r="IKH35" s="2"/>
      <c r="IKI35" s="2"/>
      <c r="IKJ35" s="2"/>
      <c r="IKK35" s="2"/>
      <c r="IKL35" s="2"/>
      <c r="IKM35" s="2"/>
      <c r="IKN35" s="2"/>
      <c r="IKO35" s="2"/>
      <c r="IKP35" s="2"/>
      <c r="IKQ35" s="2"/>
      <c r="IKR35" s="2"/>
      <c r="IKS35" s="2"/>
      <c r="IKT35" s="2"/>
      <c r="IKU35" s="2"/>
      <c r="IKV35" s="2"/>
      <c r="IKW35" s="2"/>
      <c r="IKX35" s="2"/>
      <c r="IKY35" s="2"/>
      <c r="IKZ35" s="2"/>
      <c r="ILA35" s="2"/>
      <c r="ILB35" s="2"/>
      <c r="ILC35" s="2"/>
      <c r="ILD35" s="2"/>
      <c r="ILE35" s="2"/>
      <c r="ILF35" s="2"/>
      <c r="ILG35" s="2"/>
      <c r="ILH35" s="2"/>
      <c r="ILI35" s="2"/>
      <c r="ILJ35" s="2"/>
      <c r="ILK35" s="2"/>
      <c r="ILL35" s="2"/>
      <c r="ILM35" s="2"/>
      <c r="ILN35" s="2"/>
      <c r="ILO35" s="2"/>
      <c r="ILP35" s="2"/>
      <c r="ILQ35" s="2"/>
      <c r="ILR35" s="2"/>
      <c r="ILS35" s="2"/>
      <c r="ILT35" s="2"/>
      <c r="ILU35" s="2"/>
      <c r="ILV35" s="2"/>
      <c r="ILW35" s="2"/>
      <c r="ILX35" s="2"/>
      <c r="ILY35" s="2"/>
      <c r="ILZ35" s="2"/>
      <c r="IMA35" s="2"/>
      <c r="IMB35" s="2"/>
      <c r="IMC35" s="2"/>
      <c r="IMD35" s="2"/>
      <c r="IME35" s="2"/>
      <c r="IMF35" s="2"/>
      <c r="IMG35" s="2"/>
      <c r="IMH35" s="2"/>
      <c r="IMI35" s="2"/>
      <c r="IMJ35" s="2"/>
      <c r="IMK35" s="2"/>
      <c r="IML35" s="2"/>
      <c r="IMM35" s="2"/>
      <c r="IMN35" s="2"/>
      <c r="IMO35" s="2"/>
      <c r="IMP35" s="2"/>
      <c r="IMQ35" s="2"/>
      <c r="IMR35" s="2"/>
      <c r="IMS35" s="2"/>
      <c r="IMT35" s="2"/>
      <c r="IMU35" s="2"/>
      <c r="IMV35" s="2"/>
      <c r="IMW35" s="2"/>
      <c r="IMX35" s="2"/>
      <c r="IMY35" s="2"/>
      <c r="IMZ35" s="2"/>
      <c r="INA35" s="2"/>
      <c r="INB35" s="2"/>
      <c r="INC35" s="2"/>
      <c r="IND35" s="2"/>
      <c r="INE35" s="2"/>
      <c r="INF35" s="2"/>
      <c r="ING35" s="2"/>
      <c r="INH35" s="2"/>
      <c r="INI35" s="2"/>
      <c r="INJ35" s="2"/>
      <c r="INK35" s="2"/>
      <c r="INL35" s="2"/>
      <c r="INM35" s="2"/>
      <c r="INN35" s="2"/>
      <c r="INO35" s="2"/>
      <c r="INP35" s="2"/>
      <c r="INQ35" s="2"/>
      <c r="INR35" s="2"/>
      <c r="INS35" s="2"/>
      <c r="INT35" s="2"/>
      <c r="INU35" s="2"/>
      <c r="INV35" s="2"/>
      <c r="INW35" s="2"/>
      <c r="INX35" s="2"/>
      <c r="INY35" s="2"/>
      <c r="INZ35" s="2"/>
      <c r="IOA35" s="2"/>
      <c r="IOB35" s="2"/>
      <c r="IOC35" s="2"/>
      <c r="IOD35" s="2"/>
      <c r="IOE35" s="2"/>
      <c r="IOF35" s="2"/>
      <c r="IOG35" s="2"/>
      <c r="IOH35" s="2"/>
      <c r="IOI35" s="2"/>
      <c r="IOJ35" s="2"/>
      <c r="IOK35" s="2"/>
      <c r="IOL35" s="2"/>
      <c r="IOM35" s="2"/>
      <c r="ION35" s="2"/>
      <c r="IOO35" s="2"/>
      <c r="IOP35" s="2"/>
      <c r="IOQ35" s="2"/>
      <c r="IOR35" s="2"/>
      <c r="IOS35" s="2"/>
      <c r="IOT35" s="2"/>
      <c r="IOU35" s="2"/>
      <c r="IOV35" s="2"/>
      <c r="IOW35" s="2"/>
      <c r="IOX35" s="2"/>
      <c r="IOY35" s="2"/>
      <c r="IOZ35" s="2"/>
      <c r="IPA35" s="2"/>
      <c r="IPB35" s="2"/>
      <c r="IPC35" s="2"/>
      <c r="IPD35" s="2"/>
      <c r="IPE35" s="2"/>
      <c r="IPF35" s="2"/>
      <c r="IPG35" s="2"/>
      <c r="IPH35" s="2"/>
      <c r="IPI35" s="2"/>
      <c r="IPJ35" s="2"/>
      <c r="IPK35" s="2"/>
      <c r="IPL35" s="2"/>
      <c r="IPM35" s="2"/>
      <c r="IPN35" s="2"/>
      <c r="IPO35" s="2"/>
      <c r="IPP35" s="2"/>
      <c r="IPQ35" s="2"/>
      <c r="IPR35" s="2"/>
      <c r="IPS35" s="2"/>
      <c r="IPT35" s="2"/>
      <c r="IPU35" s="2"/>
      <c r="IPV35" s="2"/>
      <c r="IPW35" s="2"/>
      <c r="IPX35" s="2"/>
      <c r="IPY35" s="2"/>
      <c r="IPZ35" s="2"/>
      <c r="IQA35" s="2"/>
      <c r="IQB35" s="2"/>
      <c r="IQC35" s="2"/>
      <c r="IQD35" s="2"/>
      <c r="IQE35" s="2"/>
      <c r="IQF35" s="2"/>
      <c r="IQG35" s="2"/>
      <c r="IQH35" s="2"/>
      <c r="IQI35" s="2"/>
      <c r="IQJ35" s="2"/>
      <c r="IQK35" s="2"/>
      <c r="IQL35" s="2"/>
      <c r="IQM35" s="2"/>
      <c r="IQN35" s="2"/>
      <c r="IQO35" s="2"/>
      <c r="IQP35" s="2"/>
      <c r="IQQ35" s="2"/>
      <c r="IQR35" s="2"/>
      <c r="IQS35" s="2"/>
      <c r="IQT35" s="2"/>
      <c r="IQU35" s="2"/>
      <c r="IQV35" s="2"/>
      <c r="IQW35" s="2"/>
      <c r="IQX35" s="2"/>
      <c r="IQY35" s="2"/>
      <c r="IQZ35" s="2"/>
      <c r="IRA35" s="2"/>
      <c r="IRB35" s="2"/>
      <c r="IRC35" s="2"/>
      <c r="IRD35" s="2"/>
      <c r="IRE35" s="2"/>
      <c r="IRF35" s="2"/>
      <c r="IRG35" s="2"/>
      <c r="IRH35" s="2"/>
      <c r="IRI35" s="2"/>
      <c r="IRJ35" s="2"/>
      <c r="IRK35" s="2"/>
      <c r="IRL35" s="2"/>
      <c r="IRM35" s="2"/>
      <c r="IRN35" s="2"/>
      <c r="IRO35" s="2"/>
      <c r="IRP35" s="2"/>
      <c r="IRQ35" s="2"/>
      <c r="IRR35" s="2"/>
      <c r="IRS35" s="2"/>
      <c r="IRT35" s="2"/>
      <c r="IRU35" s="2"/>
      <c r="IRV35" s="2"/>
      <c r="IRW35" s="2"/>
      <c r="IRX35" s="2"/>
      <c r="IRY35" s="2"/>
      <c r="IRZ35" s="2"/>
      <c r="ISA35" s="2"/>
      <c r="ISB35" s="2"/>
      <c r="ISC35" s="2"/>
      <c r="ISD35" s="2"/>
      <c r="ISE35" s="2"/>
      <c r="ISF35" s="2"/>
      <c r="ISG35" s="2"/>
      <c r="ISH35" s="2"/>
      <c r="ISI35" s="2"/>
      <c r="ISJ35" s="2"/>
      <c r="ISK35" s="2"/>
      <c r="ISL35" s="2"/>
      <c r="ISM35" s="2"/>
      <c r="ISN35" s="2"/>
      <c r="ISO35" s="2"/>
      <c r="ISP35" s="2"/>
      <c r="ISQ35" s="2"/>
      <c r="ISR35" s="2"/>
      <c r="ISS35" s="2"/>
      <c r="IST35" s="2"/>
      <c r="ISU35" s="2"/>
      <c r="ISV35" s="2"/>
      <c r="ISW35" s="2"/>
      <c r="ISX35" s="2"/>
      <c r="ISY35" s="2"/>
      <c r="ISZ35" s="2"/>
      <c r="ITA35" s="2"/>
      <c r="ITB35" s="2"/>
      <c r="ITC35" s="2"/>
      <c r="ITD35" s="2"/>
      <c r="ITE35" s="2"/>
      <c r="ITF35" s="2"/>
      <c r="ITG35" s="2"/>
      <c r="ITH35" s="2"/>
      <c r="ITI35" s="2"/>
      <c r="ITJ35" s="2"/>
      <c r="ITK35" s="2"/>
      <c r="ITL35" s="2"/>
      <c r="ITM35" s="2"/>
      <c r="ITN35" s="2"/>
      <c r="ITO35" s="2"/>
      <c r="ITP35" s="2"/>
      <c r="ITQ35" s="2"/>
      <c r="ITR35" s="2"/>
      <c r="ITS35" s="2"/>
      <c r="ITT35" s="2"/>
      <c r="ITU35" s="2"/>
      <c r="ITV35" s="2"/>
      <c r="ITW35" s="2"/>
      <c r="ITX35" s="2"/>
      <c r="ITY35" s="2"/>
      <c r="ITZ35" s="2"/>
      <c r="IUA35" s="2"/>
      <c r="IUB35" s="2"/>
      <c r="IUC35" s="2"/>
      <c r="IUD35" s="2"/>
      <c r="IUE35" s="2"/>
      <c r="IUF35" s="2"/>
      <c r="IUG35" s="2"/>
      <c r="IUH35" s="2"/>
      <c r="IUI35" s="2"/>
      <c r="IUJ35" s="2"/>
      <c r="IUK35" s="2"/>
      <c r="IUL35" s="2"/>
      <c r="IUM35" s="2"/>
      <c r="IUN35" s="2"/>
      <c r="IUO35" s="2"/>
      <c r="IUP35" s="2"/>
      <c r="IUQ35" s="2"/>
      <c r="IUR35" s="2"/>
      <c r="IUS35" s="2"/>
      <c r="IUT35" s="2"/>
      <c r="IUU35" s="2"/>
      <c r="IUV35" s="2"/>
      <c r="IUW35" s="2"/>
      <c r="IUX35" s="2"/>
      <c r="IUY35" s="2"/>
      <c r="IUZ35" s="2"/>
      <c r="IVA35" s="2"/>
      <c r="IVB35" s="2"/>
      <c r="IVC35" s="2"/>
      <c r="IVD35" s="2"/>
      <c r="IVE35" s="2"/>
      <c r="IVF35" s="2"/>
      <c r="IVG35" s="2"/>
      <c r="IVH35" s="2"/>
      <c r="IVI35" s="2"/>
      <c r="IVJ35" s="2"/>
      <c r="IVK35" s="2"/>
      <c r="IVL35" s="2"/>
      <c r="IVM35" s="2"/>
      <c r="IVN35" s="2"/>
      <c r="IVO35" s="2"/>
      <c r="IVP35" s="2"/>
      <c r="IVQ35" s="2"/>
      <c r="IVR35" s="2"/>
      <c r="IVS35" s="2"/>
      <c r="IVT35" s="2"/>
      <c r="IVU35" s="2"/>
      <c r="IVV35" s="2"/>
      <c r="IVW35" s="2"/>
      <c r="IVX35" s="2"/>
      <c r="IVY35" s="2"/>
      <c r="IVZ35" s="2"/>
      <c r="IWA35" s="2"/>
      <c r="IWB35" s="2"/>
      <c r="IWC35" s="2"/>
      <c r="IWD35" s="2"/>
      <c r="IWE35" s="2"/>
      <c r="IWF35" s="2"/>
      <c r="IWG35" s="2"/>
      <c r="IWH35" s="2"/>
      <c r="IWI35" s="2"/>
      <c r="IWJ35" s="2"/>
      <c r="IWK35" s="2"/>
      <c r="IWL35" s="2"/>
      <c r="IWM35" s="2"/>
      <c r="IWN35" s="2"/>
      <c r="IWO35" s="2"/>
      <c r="IWP35" s="2"/>
      <c r="IWQ35" s="2"/>
      <c r="IWR35" s="2"/>
      <c r="IWS35" s="2"/>
      <c r="IWT35" s="2"/>
      <c r="IWU35" s="2"/>
      <c r="IWV35" s="2"/>
      <c r="IWW35" s="2"/>
      <c r="IWX35" s="2"/>
      <c r="IWY35" s="2"/>
      <c r="IWZ35" s="2"/>
      <c r="IXA35" s="2"/>
      <c r="IXB35" s="2"/>
      <c r="IXC35" s="2"/>
      <c r="IXD35" s="2"/>
      <c r="IXE35" s="2"/>
      <c r="IXF35" s="2"/>
      <c r="IXG35" s="2"/>
      <c r="IXH35" s="2"/>
      <c r="IXI35" s="2"/>
      <c r="IXJ35" s="2"/>
      <c r="IXK35" s="2"/>
      <c r="IXL35" s="2"/>
      <c r="IXM35" s="2"/>
      <c r="IXN35" s="2"/>
      <c r="IXO35" s="2"/>
      <c r="IXP35" s="2"/>
      <c r="IXQ35" s="2"/>
      <c r="IXR35" s="2"/>
      <c r="IXS35" s="2"/>
      <c r="IXT35" s="2"/>
      <c r="IXU35" s="2"/>
      <c r="IXV35" s="2"/>
      <c r="IXW35" s="2"/>
      <c r="IXX35" s="2"/>
      <c r="IXY35" s="2"/>
      <c r="IXZ35" s="2"/>
      <c r="IYA35" s="2"/>
      <c r="IYB35" s="2"/>
      <c r="IYC35" s="2"/>
      <c r="IYD35" s="2"/>
      <c r="IYE35" s="2"/>
      <c r="IYF35" s="2"/>
      <c r="IYG35" s="2"/>
      <c r="IYH35" s="2"/>
      <c r="IYI35" s="2"/>
      <c r="IYJ35" s="2"/>
      <c r="IYK35" s="2"/>
      <c r="IYL35" s="2"/>
      <c r="IYM35" s="2"/>
      <c r="IYN35" s="2"/>
      <c r="IYO35" s="2"/>
      <c r="IYP35" s="2"/>
      <c r="IYQ35" s="2"/>
      <c r="IYR35" s="2"/>
      <c r="IYS35" s="2"/>
      <c r="IYT35" s="2"/>
      <c r="IYU35" s="2"/>
      <c r="IYV35" s="2"/>
      <c r="IYW35" s="2"/>
      <c r="IYX35" s="2"/>
      <c r="IYY35" s="2"/>
      <c r="IYZ35" s="2"/>
      <c r="IZA35" s="2"/>
      <c r="IZB35" s="2"/>
      <c r="IZC35" s="2"/>
      <c r="IZD35" s="2"/>
      <c r="IZE35" s="2"/>
      <c r="IZF35" s="2"/>
      <c r="IZG35" s="2"/>
      <c r="IZH35" s="2"/>
      <c r="IZI35" s="2"/>
      <c r="IZJ35" s="2"/>
      <c r="IZK35" s="2"/>
      <c r="IZL35" s="2"/>
      <c r="IZM35" s="2"/>
      <c r="IZN35" s="2"/>
      <c r="IZO35" s="2"/>
      <c r="IZP35" s="2"/>
      <c r="IZQ35" s="2"/>
      <c r="IZR35" s="2"/>
      <c r="IZS35" s="2"/>
      <c r="IZT35" s="2"/>
      <c r="IZU35" s="2"/>
      <c r="IZV35" s="2"/>
      <c r="IZW35" s="2"/>
      <c r="IZX35" s="2"/>
      <c r="IZY35" s="2"/>
      <c r="IZZ35" s="2"/>
      <c r="JAA35" s="2"/>
      <c r="JAB35" s="2"/>
      <c r="JAC35" s="2"/>
      <c r="JAD35" s="2"/>
      <c r="JAE35" s="2"/>
      <c r="JAF35" s="2"/>
      <c r="JAG35" s="2"/>
      <c r="JAH35" s="2"/>
      <c r="JAI35" s="2"/>
      <c r="JAJ35" s="2"/>
      <c r="JAK35" s="2"/>
      <c r="JAL35" s="2"/>
      <c r="JAM35" s="2"/>
      <c r="JAN35" s="2"/>
      <c r="JAO35" s="2"/>
      <c r="JAP35" s="2"/>
      <c r="JAQ35" s="2"/>
      <c r="JAR35" s="2"/>
      <c r="JAS35" s="2"/>
      <c r="JAT35" s="2"/>
      <c r="JAU35" s="2"/>
      <c r="JAV35" s="2"/>
      <c r="JAW35" s="2"/>
      <c r="JAX35" s="2"/>
      <c r="JAY35" s="2"/>
      <c r="JAZ35" s="2"/>
      <c r="JBA35" s="2"/>
      <c r="JBB35" s="2"/>
      <c r="JBC35" s="2"/>
      <c r="JBD35" s="2"/>
      <c r="JBE35" s="2"/>
      <c r="JBF35" s="2"/>
      <c r="JBG35" s="2"/>
      <c r="JBH35" s="2"/>
      <c r="JBI35" s="2"/>
      <c r="JBJ35" s="2"/>
      <c r="JBK35" s="2"/>
      <c r="JBL35" s="2"/>
      <c r="JBM35" s="2"/>
      <c r="JBN35" s="2"/>
      <c r="JBO35" s="2"/>
      <c r="JBP35" s="2"/>
      <c r="JBQ35" s="2"/>
      <c r="JBR35" s="2"/>
      <c r="JBS35" s="2"/>
      <c r="JBT35" s="2"/>
      <c r="JBU35" s="2"/>
      <c r="JBV35" s="2"/>
      <c r="JBW35" s="2"/>
      <c r="JBX35" s="2"/>
      <c r="JBY35" s="2"/>
      <c r="JBZ35" s="2"/>
      <c r="JCA35" s="2"/>
      <c r="JCB35" s="2"/>
      <c r="JCC35" s="2"/>
      <c r="JCD35" s="2"/>
      <c r="JCE35" s="2"/>
      <c r="JCF35" s="2"/>
      <c r="JCG35" s="2"/>
      <c r="JCH35" s="2"/>
      <c r="JCI35" s="2"/>
      <c r="JCJ35" s="2"/>
      <c r="JCK35" s="2"/>
      <c r="JCL35" s="2"/>
      <c r="JCM35" s="2"/>
      <c r="JCN35" s="2"/>
      <c r="JCO35" s="2"/>
      <c r="JCP35" s="2"/>
      <c r="JCQ35" s="2"/>
      <c r="JCR35" s="2"/>
      <c r="JCS35" s="2"/>
      <c r="JCT35" s="2"/>
      <c r="JCU35" s="2"/>
      <c r="JCV35" s="2"/>
      <c r="JCW35" s="2"/>
      <c r="JCX35" s="2"/>
      <c r="JCY35" s="2"/>
      <c r="JCZ35" s="2"/>
      <c r="JDA35" s="2"/>
      <c r="JDB35" s="2"/>
      <c r="JDC35" s="2"/>
      <c r="JDD35" s="2"/>
      <c r="JDE35" s="2"/>
      <c r="JDF35" s="2"/>
      <c r="JDG35" s="2"/>
      <c r="JDH35" s="2"/>
      <c r="JDI35" s="2"/>
      <c r="JDJ35" s="2"/>
      <c r="JDK35" s="2"/>
      <c r="JDL35" s="2"/>
      <c r="JDM35" s="2"/>
      <c r="JDN35" s="2"/>
      <c r="JDO35" s="2"/>
      <c r="JDP35" s="2"/>
      <c r="JDQ35" s="2"/>
      <c r="JDR35" s="2"/>
      <c r="JDS35" s="2"/>
      <c r="JDT35" s="2"/>
      <c r="JDU35" s="2"/>
      <c r="JDV35" s="2"/>
      <c r="JDW35" s="2"/>
      <c r="JDX35" s="2"/>
      <c r="JDY35" s="2"/>
      <c r="JDZ35" s="2"/>
      <c r="JEA35" s="2"/>
      <c r="JEB35" s="2"/>
      <c r="JEC35" s="2"/>
      <c r="JED35" s="2"/>
      <c r="JEE35" s="2"/>
      <c r="JEF35" s="2"/>
      <c r="JEG35" s="2"/>
      <c r="JEH35" s="2"/>
      <c r="JEI35" s="2"/>
      <c r="JEJ35" s="2"/>
      <c r="JEK35" s="2"/>
      <c r="JEL35" s="2"/>
      <c r="JEM35" s="2"/>
      <c r="JEN35" s="2"/>
      <c r="JEO35" s="2"/>
      <c r="JEP35" s="2"/>
      <c r="JEQ35" s="2"/>
      <c r="JER35" s="2"/>
      <c r="JES35" s="2"/>
      <c r="JET35" s="2"/>
      <c r="JEU35" s="2"/>
      <c r="JEV35" s="2"/>
      <c r="JEW35" s="2"/>
      <c r="JEX35" s="2"/>
      <c r="JEY35" s="2"/>
      <c r="JEZ35" s="2"/>
      <c r="JFA35" s="2"/>
      <c r="JFB35" s="2"/>
      <c r="JFC35" s="2"/>
      <c r="JFD35" s="2"/>
      <c r="JFE35" s="2"/>
      <c r="JFF35" s="2"/>
      <c r="JFG35" s="2"/>
      <c r="JFH35" s="2"/>
      <c r="JFI35" s="2"/>
      <c r="JFJ35" s="2"/>
      <c r="JFK35" s="2"/>
      <c r="JFL35" s="2"/>
      <c r="JFM35" s="2"/>
      <c r="JFN35" s="2"/>
      <c r="JFO35" s="2"/>
      <c r="JFP35" s="2"/>
      <c r="JFQ35" s="2"/>
      <c r="JFR35" s="2"/>
      <c r="JFS35" s="2"/>
      <c r="JFT35" s="2"/>
      <c r="JFU35" s="2"/>
      <c r="JFV35" s="2"/>
      <c r="JFW35" s="2"/>
      <c r="JFX35" s="2"/>
      <c r="JFY35" s="2"/>
      <c r="JFZ35" s="2"/>
      <c r="JGA35" s="2"/>
      <c r="JGB35" s="2"/>
      <c r="JGC35" s="2"/>
      <c r="JGD35" s="2"/>
      <c r="JGE35" s="2"/>
      <c r="JGF35" s="2"/>
      <c r="JGG35" s="2"/>
      <c r="JGH35" s="2"/>
      <c r="JGI35" s="2"/>
      <c r="JGJ35" s="2"/>
      <c r="JGK35" s="2"/>
      <c r="JGL35" s="2"/>
      <c r="JGM35" s="2"/>
      <c r="JGN35" s="2"/>
      <c r="JGO35" s="2"/>
      <c r="JGP35" s="2"/>
      <c r="JGQ35" s="2"/>
      <c r="JGR35" s="2"/>
      <c r="JGS35" s="2"/>
      <c r="JGT35" s="2"/>
      <c r="JGU35" s="2"/>
      <c r="JGV35" s="2"/>
      <c r="JGW35" s="2"/>
      <c r="JGX35" s="2"/>
      <c r="JGY35" s="2"/>
      <c r="JGZ35" s="2"/>
      <c r="JHA35" s="2"/>
      <c r="JHB35" s="2"/>
      <c r="JHC35" s="2"/>
      <c r="JHD35" s="2"/>
      <c r="JHE35" s="2"/>
      <c r="JHF35" s="2"/>
      <c r="JHG35" s="2"/>
      <c r="JHH35" s="2"/>
      <c r="JHI35" s="2"/>
      <c r="JHJ35" s="2"/>
      <c r="JHK35" s="2"/>
      <c r="JHL35" s="2"/>
      <c r="JHM35" s="2"/>
      <c r="JHN35" s="2"/>
      <c r="JHO35" s="2"/>
      <c r="JHP35" s="2"/>
      <c r="JHQ35" s="2"/>
      <c r="JHR35" s="2"/>
      <c r="JHS35" s="2"/>
      <c r="JHT35" s="2"/>
      <c r="JHU35" s="2"/>
      <c r="JHV35" s="2"/>
      <c r="JHW35" s="2"/>
      <c r="JHX35" s="2"/>
      <c r="JHY35" s="2"/>
      <c r="JHZ35" s="2"/>
      <c r="JIA35" s="2"/>
      <c r="JIB35" s="2"/>
      <c r="JIC35" s="2"/>
      <c r="JID35" s="2"/>
      <c r="JIE35" s="2"/>
      <c r="JIF35" s="2"/>
      <c r="JIG35" s="2"/>
      <c r="JIH35" s="2"/>
      <c r="JII35" s="2"/>
      <c r="JIJ35" s="2"/>
      <c r="JIK35" s="2"/>
      <c r="JIL35" s="2"/>
      <c r="JIM35" s="2"/>
      <c r="JIN35" s="2"/>
      <c r="JIO35" s="2"/>
      <c r="JIP35" s="2"/>
      <c r="JIQ35" s="2"/>
      <c r="JIR35" s="2"/>
      <c r="JIS35" s="2"/>
      <c r="JIT35" s="2"/>
      <c r="JIU35" s="2"/>
      <c r="JIV35" s="2"/>
      <c r="JIW35" s="2"/>
      <c r="JIX35" s="2"/>
      <c r="JIY35" s="2"/>
      <c r="JIZ35" s="2"/>
      <c r="JJA35" s="2"/>
      <c r="JJB35" s="2"/>
      <c r="JJC35" s="2"/>
      <c r="JJD35" s="2"/>
      <c r="JJE35" s="2"/>
      <c r="JJF35" s="2"/>
      <c r="JJG35" s="2"/>
      <c r="JJH35" s="2"/>
      <c r="JJI35" s="2"/>
      <c r="JJJ35" s="2"/>
      <c r="JJK35" s="2"/>
      <c r="JJL35" s="2"/>
      <c r="JJM35" s="2"/>
      <c r="JJN35" s="2"/>
      <c r="JJO35" s="2"/>
      <c r="JJP35" s="2"/>
      <c r="JJQ35" s="2"/>
      <c r="JJR35" s="2"/>
      <c r="JJS35" s="2"/>
      <c r="JJT35" s="2"/>
      <c r="JJU35" s="2"/>
      <c r="JJV35" s="2"/>
      <c r="JJW35" s="2"/>
      <c r="JJX35" s="2"/>
      <c r="JJY35" s="2"/>
      <c r="JJZ35" s="2"/>
      <c r="JKA35" s="2"/>
      <c r="JKB35" s="2"/>
      <c r="JKC35" s="2"/>
      <c r="JKD35" s="2"/>
      <c r="JKE35" s="2"/>
      <c r="JKF35" s="2"/>
      <c r="JKG35" s="2"/>
      <c r="JKH35" s="2"/>
      <c r="JKI35" s="2"/>
      <c r="JKJ35" s="2"/>
      <c r="JKK35" s="2"/>
      <c r="JKL35" s="2"/>
      <c r="JKM35" s="2"/>
      <c r="JKN35" s="2"/>
      <c r="JKO35" s="2"/>
      <c r="JKP35" s="2"/>
      <c r="JKQ35" s="2"/>
      <c r="JKR35" s="2"/>
      <c r="JKS35" s="2"/>
      <c r="JKT35" s="2"/>
      <c r="JKU35" s="2"/>
      <c r="JKV35" s="2"/>
      <c r="JKW35" s="2"/>
      <c r="JKX35" s="2"/>
      <c r="JKY35" s="2"/>
      <c r="JKZ35" s="2"/>
      <c r="JLA35" s="2"/>
      <c r="JLB35" s="2"/>
      <c r="JLC35" s="2"/>
      <c r="JLD35" s="2"/>
      <c r="JLE35" s="2"/>
      <c r="JLF35" s="2"/>
      <c r="JLG35" s="2"/>
      <c r="JLH35" s="2"/>
      <c r="JLI35" s="2"/>
      <c r="JLJ35" s="2"/>
      <c r="JLK35" s="2"/>
      <c r="JLL35" s="2"/>
      <c r="JLM35" s="2"/>
      <c r="JLN35" s="2"/>
      <c r="JLO35" s="2"/>
      <c r="JLP35" s="2"/>
      <c r="JLQ35" s="2"/>
      <c r="JLR35" s="2"/>
      <c r="JLS35" s="2"/>
      <c r="JLT35" s="2"/>
      <c r="JLU35" s="2"/>
      <c r="JLV35" s="2"/>
      <c r="JLW35" s="2"/>
      <c r="JLX35" s="2"/>
      <c r="JLY35" s="2"/>
      <c r="JLZ35" s="2"/>
      <c r="JMA35" s="2"/>
      <c r="JMB35" s="2"/>
      <c r="JMC35" s="2"/>
      <c r="JMD35" s="2"/>
      <c r="JME35" s="2"/>
      <c r="JMF35" s="2"/>
      <c r="JMG35" s="2"/>
      <c r="JMH35" s="2"/>
      <c r="JMI35" s="2"/>
      <c r="JMJ35" s="2"/>
      <c r="JMK35" s="2"/>
      <c r="JML35" s="2"/>
      <c r="JMM35" s="2"/>
      <c r="JMN35" s="2"/>
      <c r="JMO35" s="2"/>
      <c r="JMP35" s="2"/>
      <c r="JMQ35" s="2"/>
      <c r="JMR35" s="2"/>
      <c r="JMS35" s="2"/>
      <c r="JMT35" s="2"/>
      <c r="JMU35" s="2"/>
      <c r="JMV35" s="2"/>
      <c r="JMW35" s="2"/>
      <c r="JMX35" s="2"/>
      <c r="JMY35" s="2"/>
      <c r="JMZ35" s="2"/>
      <c r="JNA35" s="2"/>
      <c r="JNB35" s="2"/>
      <c r="JNC35" s="2"/>
      <c r="JND35" s="2"/>
      <c r="JNE35" s="2"/>
      <c r="JNF35" s="2"/>
      <c r="JNG35" s="2"/>
      <c r="JNH35" s="2"/>
      <c r="JNI35" s="2"/>
      <c r="JNJ35" s="2"/>
      <c r="JNK35" s="2"/>
      <c r="JNL35" s="2"/>
      <c r="JNM35" s="2"/>
      <c r="JNN35" s="2"/>
      <c r="JNO35" s="2"/>
      <c r="JNP35" s="2"/>
      <c r="JNQ35" s="2"/>
      <c r="JNR35" s="2"/>
      <c r="JNS35" s="2"/>
      <c r="JNT35" s="2"/>
      <c r="JNU35" s="2"/>
      <c r="JNV35" s="2"/>
      <c r="JNW35" s="2"/>
      <c r="JNX35" s="2"/>
      <c r="JNY35" s="2"/>
      <c r="JNZ35" s="2"/>
      <c r="JOA35" s="2"/>
      <c r="JOB35" s="2"/>
      <c r="JOC35" s="2"/>
      <c r="JOD35" s="2"/>
      <c r="JOE35" s="2"/>
      <c r="JOF35" s="2"/>
      <c r="JOG35" s="2"/>
      <c r="JOH35" s="2"/>
      <c r="JOI35" s="2"/>
      <c r="JOJ35" s="2"/>
      <c r="JOK35" s="2"/>
      <c r="JOL35" s="2"/>
      <c r="JOM35" s="2"/>
      <c r="JON35" s="2"/>
      <c r="JOO35" s="2"/>
      <c r="JOP35" s="2"/>
      <c r="JOQ35" s="2"/>
      <c r="JOR35" s="2"/>
      <c r="JOS35" s="2"/>
      <c r="JOT35" s="2"/>
      <c r="JOU35" s="2"/>
      <c r="JOV35" s="2"/>
      <c r="JOW35" s="2"/>
      <c r="JOX35" s="2"/>
      <c r="JOY35" s="2"/>
      <c r="JOZ35" s="2"/>
      <c r="JPA35" s="2"/>
      <c r="JPB35" s="2"/>
      <c r="JPC35" s="2"/>
      <c r="JPD35" s="2"/>
      <c r="JPE35" s="2"/>
      <c r="JPF35" s="2"/>
      <c r="JPG35" s="2"/>
      <c r="JPH35" s="2"/>
      <c r="JPI35" s="2"/>
      <c r="JPJ35" s="2"/>
      <c r="JPK35" s="2"/>
      <c r="JPL35" s="2"/>
      <c r="JPM35" s="2"/>
      <c r="JPN35" s="2"/>
      <c r="JPO35" s="2"/>
      <c r="JPP35" s="2"/>
      <c r="JPQ35" s="2"/>
      <c r="JPR35" s="2"/>
      <c r="JPS35" s="2"/>
      <c r="JPT35" s="2"/>
      <c r="JPU35" s="2"/>
      <c r="JPV35" s="2"/>
      <c r="JPW35" s="2"/>
      <c r="JPX35" s="2"/>
      <c r="JPY35" s="2"/>
      <c r="JPZ35" s="2"/>
      <c r="JQA35" s="2"/>
      <c r="JQB35" s="2"/>
      <c r="JQC35" s="2"/>
      <c r="JQD35" s="2"/>
      <c r="JQE35" s="2"/>
      <c r="JQF35" s="2"/>
      <c r="JQG35" s="2"/>
      <c r="JQH35" s="2"/>
      <c r="JQI35" s="2"/>
      <c r="JQJ35" s="2"/>
      <c r="JQK35" s="2"/>
      <c r="JQL35" s="2"/>
      <c r="JQM35" s="2"/>
      <c r="JQN35" s="2"/>
      <c r="JQO35" s="2"/>
      <c r="JQP35" s="2"/>
      <c r="JQQ35" s="2"/>
      <c r="JQR35" s="2"/>
      <c r="JQS35" s="2"/>
      <c r="JQT35" s="2"/>
      <c r="JQU35" s="2"/>
      <c r="JQV35" s="2"/>
      <c r="JQW35" s="2"/>
      <c r="JQX35" s="2"/>
      <c r="JQY35" s="2"/>
      <c r="JQZ35" s="2"/>
      <c r="JRA35" s="2"/>
      <c r="JRB35" s="2"/>
      <c r="JRC35" s="2"/>
      <c r="JRD35" s="2"/>
      <c r="JRE35" s="2"/>
      <c r="JRF35" s="2"/>
      <c r="JRG35" s="2"/>
      <c r="JRH35" s="2"/>
      <c r="JRI35" s="2"/>
      <c r="JRJ35" s="2"/>
      <c r="JRK35" s="2"/>
      <c r="JRL35" s="2"/>
      <c r="JRM35" s="2"/>
      <c r="JRN35" s="2"/>
      <c r="JRO35" s="2"/>
      <c r="JRP35" s="2"/>
      <c r="JRQ35" s="2"/>
      <c r="JRR35" s="2"/>
      <c r="JRS35" s="2"/>
      <c r="JRT35" s="2"/>
      <c r="JRU35" s="2"/>
      <c r="JRV35" s="2"/>
      <c r="JRW35" s="2"/>
      <c r="JRX35" s="2"/>
      <c r="JRY35" s="2"/>
      <c r="JRZ35" s="2"/>
      <c r="JSA35" s="2"/>
      <c r="JSB35" s="2"/>
      <c r="JSC35" s="2"/>
      <c r="JSD35" s="2"/>
      <c r="JSE35" s="2"/>
      <c r="JSF35" s="2"/>
      <c r="JSG35" s="2"/>
      <c r="JSH35" s="2"/>
      <c r="JSI35" s="2"/>
      <c r="JSJ35" s="2"/>
      <c r="JSK35" s="2"/>
      <c r="JSL35" s="2"/>
      <c r="JSM35" s="2"/>
      <c r="JSN35" s="2"/>
      <c r="JSO35" s="2"/>
      <c r="JSP35" s="2"/>
      <c r="JSQ35" s="2"/>
      <c r="JSR35" s="2"/>
      <c r="JSS35" s="2"/>
      <c r="JST35" s="2"/>
      <c r="JSU35" s="2"/>
      <c r="JSV35" s="2"/>
      <c r="JSW35" s="2"/>
      <c r="JSX35" s="2"/>
      <c r="JSY35" s="2"/>
      <c r="JSZ35" s="2"/>
      <c r="JTA35" s="2"/>
      <c r="JTB35" s="2"/>
      <c r="JTC35" s="2"/>
      <c r="JTD35" s="2"/>
      <c r="JTE35" s="2"/>
      <c r="JTF35" s="2"/>
      <c r="JTG35" s="2"/>
      <c r="JTH35" s="2"/>
      <c r="JTI35" s="2"/>
      <c r="JTJ35" s="2"/>
      <c r="JTK35" s="2"/>
      <c r="JTL35" s="2"/>
      <c r="JTM35" s="2"/>
      <c r="JTN35" s="2"/>
      <c r="JTO35" s="2"/>
      <c r="JTP35" s="2"/>
      <c r="JTQ35" s="2"/>
      <c r="JTR35" s="2"/>
      <c r="JTS35" s="2"/>
      <c r="JTT35" s="2"/>
      <c r="JTU35" s="2"/>
      <c r="JTV35" s="2"/>
      <c r="JTW35" s="2"/>
      <c r="JTX35" s="2"/>
      <c r="JTY35" s="2"/>
      <c r="JTZ35" s="2"/>
      <c r="JUA35" s="2"/>
      <c r="JUB35" s="2"/>
      <c r="JUC35" s="2"/>
      <c r="JUD35" s="2"/>
      <c r="JUE35" s="2"/>
      <c r="JUF35" s="2"/>
      <c r="JUG35" s="2"/>
      <c r="JUH35" s="2"/>
      <c r="JUI35" s="2"/>
      <c r="JUJ35" s="2"/>
      <c r="JUK35" s="2"/>
      <c r="JUL35" s="2"/>
      <c r="JUM35" s="2"/>
      <c r="JUN35" s="2"/>
      <c r="JUO35" s="2"/>
      <c r="JUP35" s="2"/>
      <c r="JUQ35" s="2"/>
      <c r="JUR35" s="2"/>
      <c r="JUS35" s="2"/>
      <c r="JUT35" s="2"/>
      <c r="JUU35" s="2"/>
      <c r="JUV35" s="2"/>
      <c r="JUW35" s="2"/>
      <c r="JUX35" s="2"/>
      <c r="JUY35" s="2"/>
      <c r="JUZ35" s="2"/>
      <c r="JVA35" s="2"/>
      <c r="JVB35" s="2"/>
      <c r="JVC35" s="2"/>
      <c r="JVD35" s="2"/>
      <c r="JVE35" s="2"/>
      <c r="JVF35" s="2"/>
      <c r="JVG35" s="2"/>
      <c r="JVH35" s="2"/>
      <c r="JVI35" s="2"/>
      <c r="JVJ35" s="2"/>
      <c r="JVK35" s="2"/>
      <c r="JVL35" s="2"/>
      <c r="JVM35" s="2"/>
      <c r="JVN35" s="2"/>
      <c r="JVO35" s="2"/>
      <c r="JVP35" s="2"/>
      <c r="JVQ35" s="2"/>
      <c r="JVR35" s="2"/>
      <c r="JVS35" s="2"/>
      <c r="JVT35" s="2"/>
      <c r="JVU35" s="2"/>
      <c r="JVV35" s="2"/>
      <c r="JVW35" s="2"/>
      <c r="JVX35" s="2"/>
      <c r="JVY35" s="2"/>
      <c r="JVZ35" s="2"/>
      <c r="JWA35" s="2"/>
      <c r="JWB35" s="2"/>
      <c r="JWC35" s="2"/>
      <c r="JWD35" s="2"/>
      <c r="JWE35" s="2"/>
      <c r="JWF35" s="2"/>
      <c r="JWG35" s="2"/>
      <c r="JWH35" s="2"/>
      <c r="JWI35" s="2"/>
      <c r="JWJ35" s="2"/>
      <c r="JWK35" s="2"/>
      <c r="JWL35" s="2"/>
      <c r="JWM35" s="2"/>
      <c r="JWN35" s="2"/>
      <c r="JWO35" s="2"/>
      <c r="JWP35" s="2"/>
      <c r="JWQ35" s="2"/>
      <c r="JWR35" s="2"/>
      <c r="JWS35" s="2"/>
      <c r="JWT35" s="2"/>
      <c r="JWU35" s="2"/>
      <c r="JWV35" s="2"/>
      <c r="JWW35" s="2"/>
      <c r="JWX35" s="2"/>
      <c r="JWY35" s="2"/>
      <c r="JWZ35" s="2"/>
      <c r="JXA35" s="2"/>
      <c r="JXB35" s="2"/>
      <c r="JXC35" s="2"/>
      <c r="JXD35" s="2"/>
      <c r="JXE35" s="2"/>
      <c r="JXF35" s="2"/>
      <c r="JXG35" s="2"/>
      <c r="JXH35" s="2"/>
      <c r="JXI35" s="2"/>
      <c r="JXJ35" s="2"/>
      <c r="JXK35" s="2"/>
      <c r="JXL35" s="2"/>
      <c r="JXM35" s="2"/>
      <c r="JXN35" s="2"/>
      <c r="JXO35" s="2"/>
      <c r="JXP35" s="2"/>
      <c r="JXQ35" s="2"/>
      <c r="JXR35" s="2"/>
      <c r="JXS35" s="2"/>
      <c r="JXT35" s="2"/>
      <c r="JXU35" s="2"/>
      <c r="JXV35" s="2"/>
      <c r="JXW35" s="2"/>
      <c r="JXX35" s="2"/>
      <c r="JXY35" s="2"/>
      <c r="JXZ35" s="2"/>
      <c r="JYA35" s="2"/>
      <c r="JYB35" s="2"/>
      <c r="JYC35" s="2"/>
      <c r="JYD35" s="2"/>
      <c r="JYE35" s="2"/>
      <c r="JYF35" s="2"/>
      <c r="JYG35" s="2"/>
      <c r="JYH35" s="2"/>
      <c r="JYI35" s="2"/>
      <c r="JYJ35" s="2"/>
      <c r="JYK35" s="2"/>
      <c r="JYL35" s="2"/>
      <c r="JYM35" s="2"/>
      <c r="JYN35" s="2"/>
      <c r="JYO35" s="2"/>
      <c r="JYP35" s="2"/>
      <c r="JYQ35" s="2"/>
      <c r="JYR35" s="2"/>
      <c r="JYS35" s="2"/>
      <c r="JYT35" s="2"/>
      <c r="JYU35" s="2"/>
      <c r="JYV35" s="2"/>
      <c r="JYW35" s="2"/>
      <c r="JYX35" s="2"/>
      <c r="JYY35" s="2"/>
      <c r="JYZ35" s="2"/>
      <c r="JZA35" s="2"/>
      <c r="JZB35" s="2"/>
      <c r="JZC35" s="2"/>
      <c r="JZD35" s="2"/>
      <c r="JZE35" s="2"/>
      <c r="JZF35" s="2"/>
      <c r="JZG35" s="2"/>
      <c r="JZH35" s="2"/>
      <c r="JZI35" s="2"/>
      <c r="JZJ35" s="2"/>
      <c r="JZK35" s="2"/>
      <c r="JZL35" s="2"/>
      <c r="JZM35" s="2"/>
      <c r="JZN35" s="2"/>
      <c r="JZO35" s="2"/>
      <c r="JZP35" s="2"/>
      <c r="JZQ35" s="2"/>
      <c r="JZR35" s="2"/>
      <c r="JZS35" s="2"/>
      <c r="JZT35" s="2"/>
      <c r="JZU35" s="2"/>
      <c r="JZV35" s="2"/>
      <c r="JZW35" s="2"/>
      <c r="JZX35" s="2"/>
      <c r="JZY35" s="2"/>
      <c r="JZZ35" s="2"/>
      <c r="KAA35" s="2"/>
      <c r="KAB35" s="2"/>
      <c r="KAC35" s="2"/>
      <c r="KAD35" s="2"/>
      <c r="KAE35" s="2"/>
      <c r="KAF35" s="2"/>
      <c r="KAG35" s="2"/>
      <c r="KAH35" s="2"/>
      <c r="KAI35" s="2"/>
      <c r="KAJ35" s="2"/>
      <c r="KAK35" s="2"/>
      <c r="KAL35" s="2"/>
      <c r="KAM35" s="2"/>
      <c r="KAN35" s="2"/>
      <c r="KAO35" s="2"/>
      <c r="KAP35" s="2"/>
      <c r="KAQ35" s="2"/>
      <c r="KAR35" s="2"/>
      <c r="KAS35" s="2"/>
      <c r="KAT35" s="2"/>
      <c r="KAU35" s="2"/>
      <c r="KAV35" s="2"/>
      <c r="KAW35" s="2"/>
      <c r="KAX35" s="2"/>
      <c r="KAY35" s="2"/>
      <c r="KAZ35" s="2"/>
      <c r="KBA35" s="2"/>
      <c r="KBB35" s="2"/>
      <c r="KBC35" s="2"/>
      <c r="KBD35" s="2"/>
      <c r="KBE35" s="2"/>
      <c r="KBF35" s="2"/>
      <c r="KBG35" s="2"/>
      <c r="KBH35" s="2"/>
      <c r="KBI35" s="2"/>
      <c r="KBJ35" s="2"/>
      <c r="KBK35" s="2"/>
      <c r="KBL35" s="2"/>
      <c r="KBM35" s="2"/>
      <c r="KBN35" s="2"/>
      <c r="KBO35" s="2"/>
      <c r="KBP35" s="2"/>
      <c r="KBQ35" s="2"/>
      <c r="KBR35" s="2"/>
      <c r="KBS35" s="2"/>
      <c r="KBT35" s="2"/>
      <c r="KBU35" s="2"/>
      <c r="KBV35" s="2"/>
      <c r="KBW35" s="2"/>
      <c r="KBX35" s="2"/>
      <c r="KBY35" s="2"/>
      <c r="KBZ35" s="2"/>
      <c r="KCA35" s="2"/>
      <c r="KCB35" s="2"/>
      <c r="KCC35" s="2"/>
      <c r="KCD35" s="2"/>
      <c r="KCE35" s="2"/>
      <c r="KCF35" s="2"/>
      <c r="KCG35" s="2"/>
      <c r="KCH35" s="2"/>
      <c r="KCI35" s="2"/>
      <c r="KCJ35" s="2"/>
      <c r="KCK35" s="2"/>
      <c r="KCL35" s="2"/>
      <c r="KCM35" s="2"/>
      <c r="KCN35" s="2"/>
      <c r="KCO35" s="2"/>
      <c r="KCP35" s="2"/>
      <c r="KCQ35" s="2"/>
      <c r="KCR35" s="2"/>
      <c r="KCS35" s="2"/>
      <c r="KCT35" s="2"/>
      <c r="KCU35" s="2"/>
      <c r="KCV35" s="2"/>
      <c r="KCW35" s="2"/>
      <c r="KCX35" s="2"/>
      <c r="KCY35" s="2"/>
      <c r="KCZ35" s="2"/>
      <c r="KDA35" s="2"/>
      <c r="KDB35" s="2"/>
      <c r="KDC35" s="2"/>
      <c r="KDD35" s="2"/>
      <c r="KDE35" s="2"/>
      <c r="KDF35" s="2"/>
      <c r="KDG35" s="2"/>
      <c r="KDH35" s="2"/>
      <c r="KDI35" s="2"/>
      <c r="KDJ35" s="2"/>
      <c r="KDK35" s="2"/>
      <c r="KDL35" s="2"/>
      <c r="KDM35" s="2"/>
      <c r="KDN35" s="2"/>
      <c r="KDO35" s="2"/>
      <c r="KDP35" s="2"/>
      <c r="KDQ35" s="2"/>
      <c r="KDR35" s="2"/>
      <c r="KDS35" s="2"/>
      <c r="KDT35" s="2"/>
      <c r="KDU35" s="2"/>
      <c r="KDV35" s="2"/>
      <c r="KDW35" s="2"/>
      <c r="KDX35" s="2"/>
      <c r="KDY35" s="2"/>
      <c r="KDZ35" s="2"/>
      <c r="KEA35" s="2"/>
      <c r="KEB35" s="2"/>
      <c r="KEC35" s="2"/>
      <c r="KED35" s="2"/>
      <c r="KEE35" s="2"/>
      <c r="KEF35" s="2"/>
      <c r="KEG35" s="2"/>
      <c r="KEH35" s="2"/>
      <c r="KEI35" s="2"/>
      <c r="KEJ35" s="2"/>
      <c r="KEK35" s="2"/>
      <c r="KEL35" s="2"/>
      <c r="KEM35" s="2"/>
      <c r="KEN35" s="2"/>
      <c r="KEO35" s="2"/>
      <c r="KEP35" s="2"/>
      <c r="KEQ35" s="2"/>
      <c r="KER35" s="2"/>
      <c r="KES35" s="2"/>
      <c r="KET35" s="2"/>
      <c r="KEU35" s="2"/>
      <c r="KEV35" s="2"/>
      <c r="KEW35" s="2"/>
      <c r="KEX35" s="2"/>
      <c r="KEY35" s="2"/>
      <c r="KEZ35" s="2"/>
      <c r="KFA35" s="2"/>
      <c r="KFB35" s="2"/>
      <c r="KFC35" s="2"/>
      <c r="KFD35" s="2"/>
      <c r="KFE35" s="2"/>
      <c r="KFF35" s="2"/>
      <c r="KFG35" s="2"/>
      <c r="KFH35" s="2"/>
      <c r="KFI35" s="2"/>
      <c r="KFJ35" s="2"/>
      <c r="KFK35" s="2"/>
      <c r="KFL35" s="2"/>
      <c r="KFM35" s="2"/>
      <c r="KFN35" s="2"/>
      <c r="KFO35" s="2"/>
      <c r="KFP35" s="2"/>
      <c r="KFQ35" s="2"/>
      <c r="KFR35" s="2"/>
      <c r="KFS35" s="2"/>
      <c r="KFT35" s="2"/>
      <c r="KFU35" s="2"/>
      <c r="KFV35" s="2"/>
      <c r="KFW35" s="2"/>
      <c r="KFX35" s="2"/>
      <c r="KFY35" s="2"/>
      <c r="KFZ35" s="2"/>
      <c r="KGA35" s="2"/>
      <c r="KGB35" s="2"/>
      <c r="KGC35" s="2"/>
      <c r="KGD35" s="2"/>
      <c r="KGE35" s="2"/>
      <c r="KGF35" s="2"/>
      <c r="KGG35" s="2"/>
      <c r="KGH35" s="2"/>
      <c r="KGI35" s="2"/>
      <c r="KGJ35" s="2"/>
      <c r="KGK35" s="2"/>
      <c r="KGL35" s="2"/>
      <c r="KGM35" s="2"/>
      <c r="KGN35" s="2"/>
      <c r="KGO35" s="2"/>
      <c r="KGP35" s="2"/>
      <c r="KGQ35" s="2"/>
      <c r="KGR35" s="2"/>
      <c r="KGS35" s="2"/>
      <c r="KGT35" s="2"/>
      <c r="KGU35" s="2"/>
      <c r="KGV35" s="2"/>
      <c r="KGW35" s="2"/>
      <c r="KGX35" s="2"/>
      <c r="KGY35" s="2"/>
      <c r="KGZ35" s="2"/>
      <c r="KHA35" s="2"/>
      <c r="KHB35" s="2"/>
      <c r="KHC35" s="2"/>
      <c r="KHD35" s="2"/>
      <c r="KHE35" s="2"/>
      <c r="KHF35" s="2"/>
      <c r="KHG35" s="2"/>
      <c r="KHH35" s="2"/>
      <c r="KHI35" s="2"/>
      <c r="KHJ35" s="2"/>
      <c r="KHK35" s="2"/>
      <c r="KHL35" s="2"/>
      <c r="KHM35" s="2"/>
      <c r="KHN35" s="2"/>
      <c r="KHO35" s="2"/>
      <c r="KHP35" s="2"/>
      <c r="KHQ35" s="2"/>
      <c r="KHR35" s="2"/>
      <c r="KHS35" s="2"/>
      <c r="KHT35" s="2"/>
      <c r="KHU35" s="2"/>
      <c r="KHV35" s="2"/>
      <c r="KHW35" s="2"/>
      <c r="KHX35" s="2"/>
      <c r="KHY35" s="2"/>
      <c r="KHZ35" s="2"/>
      <c r="KIA35" s="2"/>
      <c r="KIB35" s="2"/>
      <c r="KIC35" s="2"/>
      <c r="KID35" s="2"/>
      <c r="KIE35" s="2"/>
      <c r="KIF35" s="2"/>
      <c r="KIG35" s="2"/>
      <c r="KIH35" s="2"/>
      <c r="KII35" s="2"/>
      <c r="KIJ35" s="2"/>
      <c r="KIK35" s="2"/>
      <c r="KIL35" s="2"/>
      <c r="KIM35" s="2"/>
      <c r="KIN35" s="2"/>
      <c r="KIO35" s="2"/>
      <c r="KIP35" s="2"/>
      <c r="KIQ35" s="2"/>
      <c r="KIR35" s="2"/>
      <c r="KIS35" s="2"/>
      <c r="KIT35" s="2"/>
      <c r="KIU35" s="2"/>
      <c r="KIV35" s="2"/>
      <c r="KIW35" s="2"/>
      <c r="KIX35" s="2"/>
      <c r="KIY35" s="2"/>
      <c r="KIZ35" s="2"/>
      <c r="KJA35" s="2"/>
      <c r="KJB35" s="2"/>
      <c r="KJC35" s="2"/>
      <c r="KJD35" s="2"/>
      <c r="KJE35" s="2"/>
      <c r="KJF35" s="2"/>
      <c r="KJG35" s="2"/>
      <c r="KJH35" s="2"/>
      <c r="KJI35" s="2"/>
      <c r="KJJ35" s="2"/>
      <c r="KJK35" s="2"/>
      <c r="KJL35" s="2"/>
      <c r="KJM35" s="2"/>
      <c r="KJN35" s="2"/>
      <c r="KJO35" s="2"/>
      <c r="KJP35" s="2"/>
      <c r="KJQ35" s="2"/>
      <c r="KJR35" s="2"/>
      <c r="KJS35" s="2"/>
      <c r="KJT35" s="2"/>
      <c r="KJU35" s="2"/>
      <c r="KJV35" s="2"/>
      <c r="KJW35" s="2"/>
      <c r="KJX35" s="2"/>
      <c r="KJY35" s="2"/>
      <c r="KJZ35" s="2"/>
      <c r="KKA35" s="2"/>
      <c r="KKB35" s="2"/>
      <c r="KKC35" s="2"/>
      <c r="KKD35" s="2"/>
      <c r="KKE35" s="2"/>
      <c r="KKF35" s="2"/>
      <c r="KKG35" s="2"/>
      <c r="KKH35" s="2"/>
      <c r="KKI35" s="2"/>
      <c r="KKJ35" s="2"/>
      <c r="KKK35" s="2"/>
      <c r="KKL35" s="2"/>
      <c r="KKM35" s="2"/>
      <c r="KKN35" s="2"/>
      <c r="KKO35" s="2"/>
      <c r="KKP35" s="2"/>
      <c r="KKQ35" s="2"/>
      <c r="KKR35" s="2"/>
      <c r="KKS35" s="2"/>
      <c r="KKT35" s="2"/>
      <c r="KKU35" s="2"/>
      <c r="KKV35" s="2"/>
      <c r="KKW35" s="2"/>
      <c r="KKX35" s="2"/>
      <c r="KKY35" s="2"/>
      <c r="KKZ35" s="2"/>
      <c r="KLA35" s="2"/>
      <c r="KLB35" s="2"/>
      <c r="KLC35" s="2"/>
      <c r="KLD35" s="2"/>
      <c r="KLE35" s="2"/>
      <c r="KLF35" s="2"/>
      <c r="KLG35" s="2"/>
      <c r="KLH35" s="2"/>
      <c r="KLI35" s="2"/>
      <c r="KLJ35" s="2"/>
      <c r="KLK35" s="2"/>
      <c r="KLL35" s="2"/>
      <c r="KLM35" s="2"/>
      <c r="KLN35" s="2"/>
      <c r="KLO35" s="2"/>
      <c r="KLP35" s="2"/>
      <c r="KLQ35" s="2"/>
      <c r="KLR35" s="2"/>
      <c r="KLS35" s="2"/>
      <c r="KLT35" s="2"/>
      <c r="KLU35" s="2"/>
      <c r="KLV35" s="2"/>
      <c r="KLW35" s="2"/>
      <c r="KLX35" s="2"/>
      <c r="KLY35" s="2"/>
      <c r="KLZ35" s="2"/>
      <c r="KMA35" s="2"/>
      <c r="KMB35" s="2"/>
      <c r="KMC35" s="2"/>
      <c r="KMD35" s="2"/>
      <c r="KME35" s="2"/>
      <c r="KMF35" s="2"/>
      <c r="KMG35" s="2"/>
      <c r="KMH35" s="2"/>
      <c r="KMI35" s="2"/>
      <c r="KMJ35" s="2"/>
      <c r="KMK35" s="2"/>
      <c r="KML35" s="2"/>
      <c r="KMM35" s="2"/>
      <c r="KMN35" s="2"/>
      <c r="KMO35" s="2"/>
      <c r="KMP35" s="2"/>
      <c r="KMQ35" s="2"/>
      <c r="KMR35" s="2"/>
      <c r="KMS35" s="2"/>
      <c r="KMT35" s="2"/>
      <c r="KMU35" s="2"/>
      <c r="KMV35" s="2"/>
      <c r="KMW35" s="2"/>
      <c r="KMX35" s="2"/>
      <c r="KMY35" s="2"/>
      <c r="KMZ35" s="2"/>
      <c r="KNA35" s="2"/>
      <c r="KNB35" s="2"/>
      <c r="KNC35" s="2"/>
      <c r="KND35" s="2"/>
      <c r="KNE35" s="2"/>
      <c r="KNF35" s="2"/>
      <c r="KNG35" s="2"/>
      <c r="KNH35" s="2"/>
      <c r="KNI35" s="2"/>
      <c r="KNJ35" s="2"/>
      <c r="KNK35" s="2"/>
      <c r="KNL35" s="2"/>
      <c r="KNM35" s="2"/>
      <c r="KNN35" s="2"/>
      <c r="KNO35" s="2"/>
      <c r="KNP35" s="2"/>
      <c r="KNQ35" s="2"/>
      <c r="KNR35" s="2"/>
      <c r="KNS35" s="2"/>
      <c r="KNT35" s="2"/>
      <c r="KNU35" s="2"/>
      <c r="KNV35" s="2"/>
      <c r="KNW35" s="2"/>
      <c r="KNX35" s="2"/>
      <c r="KNY35" s="2"/>
      <c r="KNZ35" s="2"/>
      <c r="KOA35" s="2"/>
      <c r="KOB35" s="2"/>
      <c r="KOC35" s="2"/>
      <c r="KOD35" s="2"/>
      <c r="KOE35" s="2"/>
      <c r="KOF35" s="2"/>
      <c r="KOG35" s="2"/>
      <c r="KOH35" s="2"/>
      <c r="KOI35" s="2"/>
      <c r="KOJ35" s="2"/>
      <c r="KOK35" s="2"/>
      <c r="KOL35" s="2"/>
      <c r="KOM35" s="2"/>
      <c r="KON35" s="2"/>
      <c r="KOO35" s="2"/>
      <c r="KOP35" s="2"/>
      <c r="KOQ35" s="2"/>
      <c r="KOR35" s="2"/>
      <c r="KOS35" s="2"/>
      <c r="KOT35" s="2"/>
      <c r="KOU35" s="2"/>
      <c r="KOV35" s="2"/>
      <c r="KOW35" s="2"/>
      <c r="KOX35" s="2"/>
      <c r="KOY35" s="2"/>
      <c r="KOZ35" s="2"/>
      <c r="KPA35" s="2"/>
      <c r="KPB35" s="2"/>
      <c r="KPC35" s="2"/>
      <c r="KPD35" s="2"/>
      <c r="KPE35" s="2"/>
      <c r="KPF35" s="2"/>
      <c r="KPG35" s="2"/>
      <c r="KPH35" s="2"/>
      <c r="KPI35" s="2"/>
      <c r="KPJ35" s="2"/>
      <c r="KPK35" s="2"/>
      <c r="KPL35" s="2"/>
      <c r="KPM35" s="2"/>
      <c r="KPN35" s="2"/>
      <c r="KPO35" s="2"/>
      <c r="KPP35" s="2"/>
      <c r="KPQ35" s="2"/>
      <c r="KPR35" s="2"/>
      <c r="KPS35" s="2"/>
      <c r="KPT35" s="2"/>
      <c r="KPU35" s="2"/>
      <c r="KPV35" s="2"/>
      <c r="KPW35" s="2"/>
      <c r="KPX35" s="2"/>
      <c r="KPY35" s="2"/>
      <c r="KPZ35" s="2"/>
      <c r="KQA35" s="2"/>
      <c r="KQB35" s="2"/>
      <c r="KQC35" s="2"/>
      <c r="KQD35" s="2"/>
      <c r="KQE35" s="2"/>
      <c r="KQF35" s="2"/>
      <c r="KQG35" s="2"/>
      <c r="KQH35" s="2"/>
      <c r="KQI35" s="2"/>
      <c r="KQJ35" s="2"/>
      <c r="KQK35" s="2"/>
      <c r="KQL35" s="2"/>
      <c r="KQM35" s="2"/>
      <c r="KQN35" s="2"/>
      <c r="KQO35" s="2"/>
      <c r="KQP35" s="2"/>
      <c r="KQQ35" s="2"/>
      <c r="KQR35" s="2"/>
      <c r="KQS35" s="2"/>
      <c r="KQT35" s="2"/>
      <c r="KQU35" s="2"/>
      <c r="KQV35" s="2"/>
      <c r="KQW35" s="2"/>
      <c r="KQX35" s="2"/>
      <c r="KQY35" s="2"/>
      <c r="KQZ35" s="2"/>
      <c r="KRA35" s="2"/>
      <c r="KRB35" s="2"/>
      <c r="KRC35" s="2"/>
      <c r="KRD35" s="2"/>
      <c r="KRE35" s="2"/>
      <c r="KRF35" s="2"/>
      <c r="KRG35" s="2"/>
      <c r="KRH35" s="2"/>
      <c r="KRI35" s="2"/>
      <c r="KRJ35" s="2"/>
      <c r="KRK35" s="2"/>
      <c r="KRL35" s="2"/>
      <c r="KRM35" s="2"/>
      <c r="KRN35" s="2"/>
      <c r="KRO35" s="2"/>
      <c r="KRP35" s="2"/>
      <c r="KRQ35" s="2"/>
      <c r="KRR35" s="2"/>
      <c r="KRS35" s="2"/>
      <c r="KRT35" s="2"/>
      <c r="KRU35" s="2"/>
      <c r="KRV35" s="2"/>
      <c r="KRW35" s="2"/>
      <c r="KRX35" s="2"/>
      <c r="KRY35" s="2"/>
      <c r="KRZ35" s="2"/>
      <c r="KSA35" s="2"/>
      <c r="KSB35" s="2"/>
      <c r="KSC35" s="2"/>
      <c r="KSD35" s="2"/>
      <c r="KSE35" s="2"/>
      <c r="KSF35" s="2"/>
      <c r="KSG35" s="2"/>
      <c r="KSH35" s="2"/>
      <c r="KSI35" s="2"/>
      <c r="KSJ35" s="2"/>
      <c r="KSK35" s="2"/>
      <c r="KSL35" s="2"/>
      <c r="KSM35" s="2"/>
      <c r="KSN35" s="2"/>
      <c r="KSO35" s="2"/>
      <c r="KSP35" s="2"/>
      <c r="KSQ35" s="2"/>
      <c r="KSR35" s="2"/>
      <c r="KSS35" s="2"/>
      <c r="KST35" s="2"/>
      <c r="KSU35" s="2"/>
      <c r="KSV35" s="2"/>
      <c r="KSW35" s="2"/>
      <c r="KSX35" s="2"/>
      <c r="KSY35" s="2"/>
      <c r="KSZ35" s="2"/>
      <c r="KTA35" s="2"/>
      <c r="KTB35" s="2"/>
      <c r="KTC35" s="2"/>
      <c r="KTD35" s="2"/>
      <c r="KTE35" s="2"/>
      <c r="KTF35" s="2"/>
      <c r="KTG35" s="2"/>
      <c r="KTH35" s="2"/>
      <c r="KTI35" s="2"/>
      <c r="KTJ35" s="2"/>
      <c r="KTK35" s="2"/>
      <c r="KTL35" s="2"/>
      <c r="KTM35" s="2"/>
      <c r="KTN35" s="2"/>
      <c r="KTO35" s="2"/>
      <c r="KTP35" s="2"/>
      <c r="KTQ35" s="2"/>
      <c r="KTR35" s="2"/>
      <c r="KTS35" s="2"/>
      <c r="KTT35" s="2"/>
      <c r="KTU35" s="2"/>
      <c r="KTV35" s="2"/>
      <c r="KTW35" s="2"/>
      <c r="KTX35" s="2"/>
      <c r="KTY35" s="2"/>
      <c r="KTZ35" s="2"/>
      <c r="KUA35" s="2"/>
      <c r="KUB35" s="2"/>
      <c r="KUC35" s="2"/>
      <c r="KUD35" s="2"/>
      <c r="KUE35" s="2"/>
      <c r="KUF35" s="2"/>
      <c r="KUG35" s="2"/>
      <c r="KUH35" s="2"/>
      <c r="KUI35" s="2"/>
      <c r="KUJ35" s="2"/>
      <c r="KUK35" s="2"/>
      <c r="KUL35" s="2"/>
      <c r="KUM35" s="2"/>
      <c r="KUN35" s="2"/>
      <c r="KUO35" s="2"/>
      <c r="KUP35" s="2"/>
      <c r="KUQ35" s="2"/>
      <c r="KUR35" s="2"/>
      <c r="KUS35" s="2"/>
      <c r="KUT35" s="2"/>
      <c r="KUU35" s="2"/>
      <c r="KUV35" s="2"/>
      <c r="KUW35" s="2"/>
      <c r="KUX35" s="2"/>
      <c r="KUY35" s="2"/>
      <c r="KUZ35" s="2"/>
      <c r="KVA35" s="2"/>
      <c r="KVB35" s="2"/>
      <c r="KVC35" s="2"/>
      <c r="KVD35" s="2"/>
      <c r="KVE35" s="2"/>
      <c r="KVF35" s="2"/>
      <c r="KVG35" s="2"/>
      <c r="KVH35" s="2"/>
      <c r="KVI35" s="2"/>
      <c r="KVJ35" s="2"/>
      <c r="KVK35" s="2"/>
      <c r="KVL35" s="2"/>
      <c r="KVM35" s="2"/>
      <c r="KVN35" s="2"/>
      <c r="KVO35" s="2"/>
      <c r="KVP35" s="2"/>
      <c r="KVQ35" s="2"/>
      <c r="KVR35" s="2"/>
      <c r="KVS35" s="2"/>
      <c r="KVT35" s="2"/>
      <c r="KVU35" s="2"/>
      <c r="KVV35" s="2"/>
      <c r="KVW35" s="2"/>
      <c r="KVX35" s="2"/>
      <c r="KVY35" s="2"/>
      <c r="KVZ35" s="2"/>
      <c r="KWA35" s="2"/>
      <c r="KWB35" s="2"/>
      <c r="KWC35" s="2"/>
      <c r="KWD35" s="2"/>
      <c r="KWE35" s="2"/>
      <c r="KWF35" s="2"/>
      <c r="KWG35" s="2"/>
      <c r="KWH35" s="2"/>
      <c r="KWI35" s="2"/>
      <c r="KWJ35" s="2"/>
      <c r="KWK35" s="2"/>
      <c r="KWL35" s="2"/>
      <c r="KWM35" s="2"/>
      <c r="KWN35" s="2"/>
      <c r="KWO35" s="2"/>
      <c r="KWP35" s="2"/>
      <c r="KWQ35" s="2"/>
      <c r="KWR35" s="2"/>
      <c r="KWS35" s="2"/>
      <c r="KWT35" s="2"/>
      <c r="KWU35" s="2"/>
      <c r="KWV35" s="2"/>
      <c r="KWW35" s="2"/>
      <c r="KWX35" s="2"/>
      <c r="KWY35" s="2"/>
      <c r="KWZ35" s="2"/>
      <c r="KXA35" s="2"/>
      <c r="KXB35" s="2"/>
      <c r="KXC35" s="2"/>
      <c r="KXD35" s="2"/>
      <c r="KXE35" s="2"/>
      <c r="KXF35" s="2"/>
      <c r="KXG35" s="2"/>
      <c r="KXH35" s="2"/>
      <c r="KXI35" s="2"/>
      <c r="KXJ35" s="2"/>
      <c r="KXK35" s="2"/>
      <c r="KXL35" s="2"/>
      <c r="KXM35" s="2"/>
      <c r="KXN35" s="2"/>
      <c r="KXO35" s="2"/>
      <c r="KXP35" s="2"/>
      <c r="KXQ35" s="2"/>
      <c r="KXR35" s="2"/>
      <c r="KXS35" s="2"/>
      <c r="KXT35" s="2"/>
      <c r="KXU35" s="2"/>
      <c r="KXV35" s="2"/>
      <c r="KXW35" s="2"/>
      <c r="KXX35" s="2"/>
      <c r="KXY35" s="2"/>
      <c r="KXZ35" s="2"/>
      <c r="KYA35" s="2"/>
      <c r="KYB35" s="2"/>
      <c r="KYC35" s="2"/>
      <c r="KYD35" s="2"/>
      <c r="KYE35" s="2"/>
      <c r="KYF35" s="2"/>
      <c r="KYG35" s="2"/>
      <c r="KYH35" s="2"/>
      <c r="KYI35" s="2"/>
      <c r="KYJ35" s="2"/>
      <c r="KYK35" s="2"/>
      <c r="KYL35" s="2"/>
      <c r="KYM35" s="2"/>
      <c r="KYN35" s="2"/>
      <c r="KYO35" s="2"/>
      <c r="KYP35" s="2"/>
      <c r="KYQ35" s="2"/>
      <c r="KYR35" s="2"/>
      <c r="KYS35" s="2"/>
      <c r="KYT35" s="2"/>
      <c r="KYU35" s="2"/>
      <c r="KYV35" s="2"/>
      <c r="KYW35" s="2"/>
      <c r="KYX35" s="2"/>
      <c r="KYY35" s="2"/>
      <c r="KYZ35" s="2"/>
      <c r="KZA35" s="2"/>
      <c r="KZB35" s="2"/>
      <c r="KZC35" s="2"/>
      <c r="KZD35" s="2"/>
      <c r="KZE35" s="2"/>
      <c r="KZF35" s="2"/>
      <c r="KZG35" s="2"/>
      <c r="KZH35" s="2"/>
      <c r="KZI35" s="2"/>
      <c r="KZJ35" s="2"/>
      <c r="KZK35" s="2"/>
      <c r="KZL35" s="2"/>
      <c r="KZM35" s="2"/>
      <c r="KZN35" s="2"/>
      <c r="KZO35" s="2"/>
      <c r="KZP35" s="2"/>
      <c r="KZQ35" s="2"/>
      <c r="KZR35" s="2"/>
      <c r="KZS35" s="2"/>
      <c r="KZT35" s="2"/>
      <c r="KZU35" s="2"/>
      <c r="KZV35" s="2"/>
      <c r="KZW35" s="2"/>
      <c r="KZX35" s="2"/>
      <c r="KZY35" s="2"/>
      <c r="KZZ35" s="2"/>
      <c r="LAA35" s="2"/>
      <c r="LAB35" s="2"/>
      <c r="LAC35" s="2"/>
      <c r="LAD35" s="2"/>
      <c r="LAE35" s="2"/>
      <c r="LAF35" s="2"/>
      <c r="LAG35" s="2"/>
      <c r="LAH35" s="2"/>
      <c r="LAI35" s="2"/>
      <c r="LAJ35" s="2"/>
      <c r="LAK35" s="2"/>
      <c r="LAL35" s="2"/>
      <c r="LAM35" s="2"/>
      <c r="LAN35" s="2"/>
      <c r="LAO35" s="2"/>
      <c r="LAP35" s="2"/>
      <c r="LAQ35" s="2"/>
      <c r="LAR35" s="2"/>
      <c r="LAS35" s="2"/>
      <c r="LAT35" s="2"/>
      <c r="LAU35" s="2"/>
      <c r="LAV35" s="2"/>
      <c r="LAW35" s="2"/>
      <c r="LAX35" s="2"/>
      <c r="LAY35" s="2"/>
      <c r="LAZ35" s="2"/>
      <c r="LBA35" s="2"/>
      <c r="LBB35" s="2"/>
      <c r="LBC35" s="2"/>
      <c r="LBD35" s="2"/>
      <c r="LBE35" s="2"/>
      <c r="LBF35" s="2"/>
      <c r="LBG35" s="2"/>
      <c r="LBH35" s="2"/>
      <c r="LBI35" s="2"/>
      <c r="LBJ35" s="2"/>
      <c r="LBK35" s="2"/>
      <c r="LBL35" s="2"/>
      <c r="LBM35" s="2"/>
      <c r="LBN35" s="2"/>
      <c r="LBO35" s="2"/>
      <c r="LBP35" s="2"/>
      <c r="LBQ35" s="2"/>
      <c r="LBR35" s="2"/>
      <c r="LBS35" s="2"/>
      <c r="LBT35" s="2"/>
      <c r="LBU35" s="2"/>
      <c r="LBV35" s="2"/>
      <c r="LBW35" s="2"/>
      <c r="LBX35" s="2"/>
      <c r="LBY35" s="2"/>
      <c r="LBZ35" s="2"/>
      <c r="LCA35" s="2"/>
      <c r="LCB35" s="2"/>
      <c r="LCC35" s="2"/>
      <c r="LCD35" s="2"/>
      <c r="LCE35" s="2"/>
      <c r="LCF35" s="2"/>
      <c r="LCG35" s="2"/>
      <c r="LCH35" s="2"/>
      <c r="LCI35" s="2"/>
      <c r="LCJ35" s="2"/>
      <c r="LCK35" s="2"/>
      <c r="LCL35" s="2"/>
      <c r="LCM35" s="2"/>
      <c r="LCN35" s="2"/>
      <c r="LCO35" s="2"/>
      <c r="LCP35" s="2"/>
      <c r="LCQ35" s="2"/>
      <c r="LCR35" s="2"/>
      <c r="LCS35" s="2"/>
      <c r="LCT35" s="2"/>
      <c r="LCU35" s="2"/>
      <c r="LCV35" s="2"/>
      <c r="LCW35" s="2"/>
      <c r="LCX35" s="2"/>
      <c r="LCY35" s="2"/>
      <c r="LCZ35" s="2"/>
      <c r="LDA35" s="2"/>
      <c r="LDB35" s="2"/>
      <c r="LDC35" s="2"/>
      <c r="LDD35" s="2"/>
      <c r="LDE35" s="2"/>
      <c r="LDF35" s="2"/>
      <c r="LDG35" s="2"/>
      <c r="LDH35" s="2"/>
      <c r="LDI35" s="2"/>
      <c r="LDJ35" s="2"/>
      <c r="LDK35" s="2"/>
      <c r="LDL35" s="2"/>
      <c r="LDM35" s="2"/>
      <c r="LDN35" s="2"/>
      <c r="LDO35" s="2"/>
      <c r="LDP35" s="2"/>
      <c r="LDQ35" s="2"/>
      <c r="LDR35" s="2"/>
      <c r="LDS35" s="2"/>
      <c r="LDT35" s="2"/>
      <c r="LDU35" s="2"/>
      <c r="LDV35" s="2"/>
      <c r="LDW35" s="2"/>
      <c r="LDX35" s="2"/>
      <c r="LDY35" s="2"/>
      <c r="LDZ35" s="2"/>
      <c r="LEA35" s="2"/>
      <c r="LEB35" s="2"/>
      <c r="LEC35" s="2"/>
      <c r="LED35" s="2"/>
      <c r="LEE35" s="2"/>
      <c r="LEF35" s="2"/>
      <c r="LEG35" s="2"/>
      <c r="LEH35" s="2"/>
      <c r="LEI35" s="2"/>
      <c r="LEJ35" s="2"/>
      <c r="LEK35" s="2"/>
      <c r="LEL35" s="2"/>
      <c r="LEM35" s="2"/>
      <c r="LEN35" s="2"/>
      <c r="LEO35" s="2"/>
      <c r="LEP35" s="2"/>
      <c r="LEQ35" s="2"/>
      <c r="LER35" s="2"/>
      <c r="LES35" s="2"/>
      <c r="LET35" s="2"/>
      <c r="LEU35" s="2"/>
      <c r="LEV35" s="2"/>
      <c r="LEW35" s="2"/>
      <c r="LEX35" s="2"/>
      <c r="LEY35" s="2"/>
      <c r="LEZ35" s="2"/>
      <c r="LFA35" s="2"/>
      <c r="LFB35" s="2"/>
      <c r="LFC35" s="2"/>
      <c r="LFD35" s="2"/>
      <c r="LFE35" s="2"/>
      <c r="LFF35" s="2"/>
      <c r="LFG35" s="2"/>
      <c r="LFH35" s="2"/>
      <c r="LFI35" s="2"/>
      <c r="LFJ35" s="2"/>
      <c r="LFK35" s="2"/>
      <c r="LFL35" s="2"/>
      <c r="LFM35" s="2"/>
      <c r="LFN35" s="2"/>
      <c r="LFO35" s="2"/>
      <c r="LFP35" s="2"/>
      <c r="LFQ35" s="2"/>
      <c r="LFR35" s="2"/>
      <c r="LFS35" s="2"/>
      <c r="LFT35" s="2"/>
      <c r="LFU35" s="2"/>
      <c r="LFV35" s="2"/>
      <c r="LFW35" s="2"/>
      <c r="LFX35" s="2"/>
      <c r="LFY35" s="2"/>
      <c r="LFZ35" s="2"/>
      <c r="LGA35" s="2"/>
      <c r="LGB35" s="2"/>
      <c r="LGC35" s="2"/>
      <c r="LGD35" s="2"/>
      <c r="LGE35" s="2"/>
      <c r="LGF35" s="2"/>
      <c r="LGG35" s="2"/>
      <c r="LGH35" s="2"/>
      <c r="LGI35" s="2"/>
      <c r="LGJ35" s="2"/>
      <c r="LGK35" s="2"/>
      <c r="LGL35" s="2"/>
      <c r="LGM35" s="2"/>
      <c r="LGN35" s="2"/>
      <c r="LGO35" s="2"/>
      <c r="LGP35" s="2"/>
      <c r="LGQ35" s="2"/>
      <c r="LGR35" s="2"/>
      <c r="LGS35" s="2"/>
      <c r="LGT35" s="2"/>
      <c r="LGU35" s="2"/>
      <c r="LGV35" s="2"/>
      <c r="LGW35" s="2"/>
      <c r="LGX35" s="2"/>
      <c r="LGY35" s="2"/>
      <c r="LGZ35" s="2"/>
      <c r="LHA35" s="2"/>
      <c r="LHB35" s="2"/>
      <c r="LHC35" s="2"/>
      <c r="LHD35" s="2"/>
      <c r="LHE35" s="2"/>
      <c r="LHF35" s="2"/>
      <c r="LHG35" s="2"/>
      <c r="LHH35" s="2"/>
      <c r="LHI35" s="2"/>
      <c r="LHJ35" s="2"/>
      <c r="LHK35" s="2"/>
      <c r="LHL35" s="2"/>
      <c r="LHM35" s="2"/>
      <c r="LHN35" s="2"/>
      <c r="LHO35" s="2"/>
      <c r="LHP35" s="2"/>
      <c r="LHQ35" s="2"/>
      <c r="LHR35" s="2"/>
      <c r="LHS35" s="2"/>
      <c r="LHT35" s="2"/>
      <c r="LHU35" s="2"/>
      <c r="LHV35" s="2"/>
      <c r="LHW35" s="2"/>
      <c r="LHX35" s="2"/>
      <c r="LHY35" s="2"/>
      <c r="LHZ35" s="2"/>
      <c r="LIA35" s="2"/>
      <c r="LIB35" s="2"/>
      <c r="LIC35" s="2"/>
      <c r="LID35" s="2"/>
      <c r="LIE35" s="2"/>
      <c r="LIF35" s="2"/>
      <c r="LIG35" s="2"/>
      <c r="LIH35" s="2"/>
      <c r="LII35" s="2"/>
      <c r="LIJ35" s="2"/>
      <c r="LIK35" s="2"/>
      <c r="LIL35" s="2"/>
      <c r="LIM35" s="2"/>
      <c r="LIN35" s="2"/>
      <c r="LIO35" s="2"/>
      <c r="LIP35" s="2"/>
      <c r="LIQ35" s="2"/>
      <c r="LIR35" s="2"/>
      <c r="LIS35" s="2"/>
      <c r="LIT35" s="2"/>
      <c r="LIU35" s="2"/>
      <c r="LIV35" s="2"/>
      <c r="LIW35" s="2"/>
      <c r="LIX35" s="2"/>
      <c r="LIY35" s="2"/>
      <c r="LIZ35" s="2"/>
      <c r="LJA35" s="2"/>
      <c r="LJB35" s="2"/>
      <c r="LJC35" s="2"/>
      <c r="LJD35" s="2"/>
      <c r="LJE35" s="2"/>
      <c r="LJF35" s="2"/>
      <c r="LJG35" s="2"/>
      <c r="LJH35" s="2"/>
      <c r="LJI35" s="2"/>
      <c r="LJJ35" s="2"/>
      <c r="LJK35" s="2"/>
      <c r="LJL35" s="2"/>
      <c r="LJM35" s="2"/>
      <c r="LJN35" s="2"/>
      <c r="LJO35" s="2"/>
      <c r="LJP35" s="2"/>
      <c r="LJQ35" s="2"/>
      <c r="LJR35" s="2"/>
      <c r="LJS35" s="2"/>
      <c r="LJT35" s="2"/>
      <c r="LJU35" s="2"/>
      <c r="LJV35" s="2"/>
      <c r="LJW35" s="2"/>
      <c r="LJX35" s="2"/>
      <c r="LJY35" s="2"/>
      <c r="LJZ35" s="2"/>
      <c r="LKA35" s="2"/>
      <c r="LKB35" s="2"/>
      <c r="LKC35" s="2"/>
      <c r="LKD35" s="2"/>
      <c r="LKE35" s="2"/>
      <c r="LKF35" s="2"/>
      <c r="LKG35" s="2"/>
      <c r="LKH35" s="2"/>
      <c r="LKI35" s="2"/>
      <c r="LKJ35" s="2"/>
      <c r="LKK35" s="2"/>
      <c r="LKL35" s="2"/>
      <c r="LKM35" s="2"/>
      <c r="LKN35" s="2"/>
      <c r="LKO35" s="2"/>
      <c r="LKP35" s="2"/>
      <c r="LKQ35" s="2"/>
      <c r="LKR35" s="2"/>
      <c r="LKS35" s="2"/>
      <c r="LKT35" s="2"/>
      <c r="LKU35" s="2"/>
      <c r="LKV35" s="2"/>
      <c r="LKW35" s="2"/>
      <c r="LKX35" s="2"/>
      <c r="LKY35" s="2"/>
      <c r="LKZ35" s="2"/>
      <c r="LLA35" s="2"/>
      <c r="LLB35" s="2"/>
      <c r="LLC35" s="2"/>
      <c r="LLD35" s="2"/>
      <c r="LLE35" s="2"/>
      <c r="LLF35" s="2"/>
      <c r="LLG35" s="2"/>
      <c r="LLH35" s="2"/>
      <c r="LLI35" s="2"/>
      <c r="LLJ35" s="2"/>
      <c r="LLK35" s="2"/>
      <c r="LLL35" s="2"/>
      <c r="LLM35" s="2"/>
      <c r="LLN35" s="2"/>
      <c r="LLO35" s="2"/>
      <c r="LLP35" s="2"/>
      <c r="LLQ35" s="2"/>
      <c r="LLR35" s="2"/>
      <c r="LLS35" s="2"/>
      <c r="LLT35" s="2"/>
      <c r="LLU35" s="2"/>
      <c r="LLV35" s="2"/>
      <c r="LLW35" s="2"/>
      <c r="LLX35" s="2"/>
      <c r="LLY35" s="2"/>
      <c r="LLZ35" s="2"/>
      <c r="LMA35" s="2"/>
      <c r="LMB35" s="2"/>
      <c r="LMC35" s="2"/>
      <c r="LMD35" s="2"/>
      <c r="LME35" s="2"/>
      <c r="LMF35" s="2"/>
      <c r="LMG35" s="2"/>
      <c r="LMH35" s="2"/>
      <c r="LMI35" s="2"/>
      <c r="LMJ35" s="2"/>
      <c r="LMK35" s="2"/>
      <c r="LML35" s="2"/>
      <c r="LMM35" s="2"/>
      <c r="LMN35" s="2"/>
      <c r="LMO35" s="2"/>
      <c r="LMP35" s="2"/>
      <c r="LMQ35" s="2"/>
      <c r="LMR35" s="2"/>
      <c r="LMS35" s="2"/>
      <c r="LMT35" s="2"/>
      <c r="LMU35" s="2"/>
      <c r="LMV35" s="2"/>
      <c r="LMW35" s="2"/>
      <c r="LMX35" s="2"/>
      <c r="LMY35" s="2"/>
      <c r="LMZ35" s="2"/>
      <c r="LNA35" s="2"/>
      <c r="LNB35" s="2"/>
      <c r="LNC35" s="2"/>
      <c r="LND35" s="2"/>
      <c r="LNE35" s="2"/>
      <c r="LNF35" s="2"/>
      <c r="LNG35" s="2"/>
      <c r="LNH35" s="2"/>
      <c r="LNI35" s="2"/>
      <c r="LNJ35" s="2"/>
      <c r="LNK35" s="2"/>
      <c r="LNL35" s="2"/>
      <c r="LNM35" s="2"/>
      <c r="LNN35" s="2"/>
      <c r="LNO35" s="2"/>
      <c r="LNP35" s="2"/>
      <c r="LNQ35" s="2"/>
      <c r="LNR35" s="2"/>
      <c r="LNS35" s="2"/>
      <c r="LNT35" s="2"/>
      <c r="LNU35" s="2"/>
      <c r="LNV35" s="2"/>
      <c r="LNW35" s="2"/>
      <c r="LNX35" s="2"/>
      <c r="LNY35" s="2"/>
      <c r="LNZ35" s="2"/>
      <c r="LOA35" s="2"/>
      <c r="LOB35" s="2"/>
      <c r="LOC35" s="2"/>
      <c r="LOD35" s="2"/>
      <c r="LOE35" s="2"/>
      <c r="LOF35" s="2"/>
      <c r="LOG35" s="2"/>
      <c r="LOH35" s="2"/>
      <c r="LOI35" s="2"/>
      <c r="LOJ35" s="2"/>
      <c r="LOK35" s="2"/>
      <c r="LOL35" s="2"/>
      <c r="LOM35" s="2"/>
      <c r="LON35" s="2"/>
      <c r="LOO35" s="2"/>
      <c r="LOP35" s="2"/>
      <c r="LOQ35" s="2"/>
      <c r="LOR35" s="2"/>
      <c r="LOS35" s="2"/>
      <c r="LOT35" s="2"/>
      <c r="LOU35" s="2"/>
      <c r="LOV35" s="2"/>
      <c r="LOW35" s="2"/>
      <c r="LOX35" s="2"/>
      <c r="LOY35" s="2"/>
      <c r="LOZ35" s="2"/>
      <c r="LPA35" s="2"/>
      <c r="LPB35" s="2"/>
      <c r="LPC35" s="2"/>
      <c r="LPD35" s="2"/>
      <c r="LPE35" s="2"/>
      <c r="LPF35" s="2"/>
      <c r="LPG35" s="2"/>
      <c r="LPH35" s="2"/>
      <c r="LPI35" s="2"/>
      <c r="LPJ35" s="2"/>
      <c r="LPK35" s="2"/>
      <c r="LPL35" s="2"/>
      <c r="LPM35" s="2"/>
      <c r="LPN35" s="2"/>
      <c r="LPO35" s="2"/>
      <c r="LPP35" s="2"/>
      <c r="LPQ35" s="2"/>
      <c r="LPR35" s="2"/>
      <c r="LPS35" s="2"/>
      <c r="LPT35" s="2"/>
      <c r="LPU35" s="2"/>
      <c r="LPV35" s="2"/>
      <c r="LPW35" s="2"/>
      <c r="LPX35" s="2"/>
      <c r="LPY35" s="2"/>
      <c r="LPZ35" s="2"/>
      <c r="LQA35" s="2"/>
      <c r="LQB35" s="2"/>
      <c r="LQC35" s="2"/>
      <c r="LQD35" s="2"/>
      <c r="LQE35" s="2"/>
      <c r="LQF35" s="2"/>
      <c r="LQG35" s="2"/>
      <c r="LQH35" s="2"/>
      <c r="LQI35" s="2"/>
      <c r="LQJ35" s="2"/>
      <c r="LQK35" s="2"/>
      <c r="LQL35" s="2"/>
      <c r="LQM35" s="2"/>
      <c r="LQN35" s="2"/>
      <c r="LQO35" s="2"/>
      <c r="LQP35" s="2"/>
      <c r="LQQ35" s="2"/>
      <c r="LQR35" s="2"/>
      <c r="LQS35" s="2"/>
      <c r="LQT35" s="2"/>
      <c r="LQU35" s="2"/>
      <c r="LQV35" s="2"/>
      <c r="LQW35" s="2"/>
      <c r="LQX35" s="2"/>
      <c r="LQY35" s="2"/>
      <c r="LQZ35" s="2"/>
      <c r="LRA35" s="2"/>
      <c r="LRB35" s="2"/>
      <c r="LRC35" s="2"/>
      <c r="LRD35" s="2"/>
      <c r="LRE35" s="2"/>
      <c r="LRF35" s="2"/>
      <c r="LRG35" s="2"/>
      <c r="LRH35" s="2"/>
      <c r="LRI35" s="2"/>
      <c r="LRJ35" s="2"/>
      <c r="LRK35" s="2"/>
      <c r="LRL35" s="2"/>
      <c r="LRM35" s="2"/>
      <c r="LRN35" s="2"/>
      <c r="LRO35" s="2"/>
      <c r="LRP35" s="2"/>
      <c r="LRQ35" s="2"/>
      <c r="LRR35" s="2"/>
      <c r="LRS35" s="2"/>
      <c r="LRT35" s="2"/>
      <c r="LRU35" s="2"/>
      <c r="LRV35" s="2"/>
      <c r="LRW35" s="2"/>
      <c r="LRX35" s="2"/>
      <c r="LRY35" s="2"/>
      <c r="LRZ35" s="2"/>
      <c r="LSA35" s="2"/>
      <c r="LSB35" s="2"/>
      <c r="LSC35" s="2"/>
      <c r="LSD35" s="2"/>
      <c r="LSE35" s="2"/>
      <c r="LSF35" s="2"/>
      <c r="LSG35" s="2"/>
      <c r="LSH35" s="2"/>
      <c r="LSI35" s="2"/>
      <c r="LSJ35" s="2"/>
      <c r="LSK35" s="2"/>
      <c r="LSL35" s="2"/>
      <c r="LSM35" s="2"/>
      <c r="LSN35" s="2"/>
      <c r="LSO35" s="2"/>
      <c r="LSP35" s="2"/>
      <c r="LSQ35" s="2"/>
      <c r="LSR35" s="2"/>
      <c r="LSS35" s="2"/>
      <c r="LST35" s="2"/>
      <c r="LSU35" s="2"/>
      <c r="LSV35" s="2"/>
      <c r="LSW35" s="2"/>
      <c r="LSX35" s="2"/>
      <c r="LSY35" s="2"/>
      <c r="LSZ35" s="2"/>
      <c r="LTA35" s="2"/>
      <c r="LTB35" s="2"/>
      <c r="LTC35" s="2"/>
      <c r="LTD35" s="2"/>
      <c r="LTE35" s="2"/>
      <c r="LTF35" s="2"/>
      <c r="LTG35" s="2"/>
      <c r="LTH35" s="2"/>
      <c r="LTI35" s="2"/>
      <c r="LTJ35" s="2"/>
      <c r="LTK35" s="2"/>
      <c r="LTL35" s="2"/>
      <c r="LTM35" s="2"/>
      <c r="LTN35" s="2"/>
      <c r="LTO35" s="2"/>
      <c r="LTP35" s="2"/>
      <c r="LTQ35" s="2"/>
      <c r="LTR35" s="2"/>
      <c r="LTS35" s="2"/>
      <c r="LTT35" s="2"/>
      <c r="LTU35" s="2"/>
      <c r="LTV35" s="2"/>
      <c r="LTW35" s="2"/>
      <c r="LTX35" s="2"/>
      <c r="LTY35" s="2"/>
      <c r="LTZ35" s="2"/>
      <c r="LUA35" s="2"/>
      <c r="LUB35" s="2"/>
      <c r="LUC35" s="2"/>
      <c r="LUD35" s="2"/>
      <c r="LUE35" s="2"/>
      <c r="LUF35" s="2"/>
      <c r="LUG35" s="2"/>
      <c r="LUH35" s="2"/>
      <c r="LUI35" s="2"/>
      <c r="LUJ35" s="2"/>
      <c r="LUK35" s="2"/>
      <c r="LUL35" s="2"/>
      <c r="LUM35" s="2"/>
      <c r="LUN35" s="2"/>
      <c r="LUO35" s="2"/>
      <c r="LUP35" s="2"/>
      <c r="LUQ35" s="2"/>
      <c r="LUR35" s="2"/>
      <c r="LUS35" s="2"/>
      <c r="LUT35" s="2"/>
      <c r="LUU35" s="2"/>
      <c r="LUV35" s="2"/>
      <c r="LUW35" s="2"/>
      <c r="LUX35" s="2"/>
      <c r="LUY35" s="2"/>
      <c r="LUZ35" s="2"/>
      <c r="LVA35" s="2"/>
      <c r="LVB35" s="2"/>
      <c r="LVC35" s="2"/>
      <c r="LVD35" s="2"/>
      <c r="LVE35" s="2"/>
      <c r="LVF35" s="2"/>
      <c r="LVG35" s="2"/>
      <c r="LVH35" s="2"/>
      <c r="LVI35" s="2"/>
      <c r="LVJ35" s="2"/>
      <c r="LVK35" s="2"/>
      <c r="LVL35" s="2"/>
      <c r="LVM35" s="2"/>
      <c r="LVN35" s="2"/>
      <c r="LVO35" s="2"/>
      <c r="LVP35" s="2"/>
      <c r="LVQ35" s="2"/>
      <c r="LVR35" s="2"/>
      <c r="LVS35" s="2"/>
      <c r="LVT35" s="2"/>
      <c r="LVU35" s="2"/>
      <c r="LVV35" s="2"/>
      <c r="LVW35" s="2"/>
      <c r="LVX35" s="2"/>
      <c r="LVY35" s="2"/>
      <c r="LVZ35" s="2"/>
      <c r="LWA35" s="2"/>
      <c r="LWB35" s="2"/>
      <c r="LWC35" s="2"/>
      <c r="LWD35" s="2"/>
      <c r="LWE35" s="2"/>
      <c r="LWF35" s="2"/>
      <c r="LWG35" s="2"/>
      <c r="LWH35" s="2"/>
      <c r="LWI35" s="2"/>
      <c r="LWJ35" s="2"/>
      <c r="LWK35" s="2"/>
      <c r="LWL35" s="2"/>
      <c r="LWM35" s="2"/>
      <c r="LWN35" s="2"/>
      <c r="LWO35" s="2"/>
      <c r="LWP35" s="2"/>
      <c r="LWQ35" s="2"/>
      <c r="LWR35" s="2"/>
      <c r="LWS35" s="2"/>
      <c r="LWT35" s="2"/>
      <c r="LWU35" s="2"/>
      <c r="LWV35" s="2"/>
      <c r="LWW35" s="2"/>
      <c r="LWX35" s="2"/>
      <c r="LWY35" s="2"/>
      <c r="LWZ35" s="2"/>
      <c r="LXA35" s="2"/>
      <c r="LXB35" s="2"/>
      <c r="LXC35" s="2"/>
      <c r="LXD35" s="2"/>
      <c r="LXE35" s="2"/>
      <c r="LXF35" s="2"/>
      <c r="LXG35" s="2"/>
      <c r="LXH35" s="2"/>
      <c r="LXI35" s="2"/>
      <c r="LXJ35" s="2"/>
      <c r="LXK35" s="2"/>
      <c r="LXL35" s="2"/>
      <c r="LXM35" s="2"/>
      <c r="LXN35" s="2"/>
      <c r="LXO35" s="2"/>
      <c r="LXP35" s="2"/>
      <c r="LXQ35" s="2"/>
      <c r="LXR35" s="2"/>
      <c r="LXS35" s="2"/>
      <c r="LXT35" s="2"/>
      <c r="LXU35" s="2"/>
      <c r="LXV35" s="2"/>
      <c r="LXW35" s="2"/>
      <c r="LXX35" s="2"/>
      <c r="LXY35" s="2"/>
      <c r="LXZ35" s="2"/>
      <c r="LYA35" s="2"/>
      <c r="LYB35" s="2"/>
      <c r="LYC35" s="2"/>
      <c r="LYD35" s="2"/>
      <c r="LYE35" s="2"/>
      <c r="LYF35" s="2"/>
      <c r="LYG35" s="2"/>
      <c r="LYH35" s="2"/>
      <c r="LYI35" s="2"/>
      <c r="LYJ35" s="2"/>
      <c r="LYK35" s="2"/>
      <c r="LYL35" s="2"/>
      <c r="LYM35" s="2"/>
      <c r="LYN35" s="2"/>
      <c r="LYO35" s="2"/>
      <c r="LYP35" s="2"/>
      <c r="LYQ35" s="2"/>
      <c r="LYR35" s="2"/>
      <c r="LYS35" s="2"/>
      <c r="LYT35" s="2"/>
      <c r="LYU35" s="2"/>
      <c r="LYV35" s="2"/>
      <c r="LYW35" s="2"/>
      <c r="LYX35" s="2"/>
      <c r="LYY35" s="2"/>
      <c r="LYZ35" s="2"/>
      <c r="LZA35" s="2"/>
      <c r="LZB35" s="2"/>
      <c r="LZC35" s="2"/>
      <c r="LZD35" s="2"/>
      <c r="LZE35" s="2"/>
      <c r="LZF35" s="2"/>
      <c r="LZG35" s="2"/>
      <c r="LZH35" s="2"/>
      <c r="LZI35" s="2"/>
      <c r="LZJ35" s="2"/>
      <c r="LZK35" s="2"/>
      <c r="LZL35" s="2"/>
      <c r="LZM35" s="2"/>
      <c r="LZN35" s="2"/>
      <c r="LZO35" s="2"/>
      <c r="LZP35" s="2"/>
      <c r="LZQ35" s="2"/>
      <c r="LZR35" s="2"/>
      <c r="LZS35" s="2"/>
      <c r="LZT35" s="2"/>
      <c r="LZU35" s="2"/>
      <c r="LZV35" s="2"/>
      <c r="LZW35" s="2"/>
      <c r="LZX35" s="2"/>
      <c r="LZY35" s="2"/>
      <c r="LZZ35" s="2"/>
      <c r="MAA35" s="2"/>
      <c r="MAB35" s="2"/>
      <c r="MAC35" s="2"/>
      <c r="MAD35" s="2"/>
      <c r="MAE35" s="2"/>
      <c r="MAF35" s="2"/>
      <c r="MAG35" s="2"/>
      <c r="MAH35" s="2"/>
      <c r="MAI35" s="2"/>
      <c r="MAJ35" s="2"/>
      <c r="MAK35" s="2"/>
      <c r="MAL35" s="2"/>
      <c r="MAM35" s="2"/>
      <c r="MAN35" s="2"/>
      <c r="MAO35" s="2"/>
      <c r="MAP35" s="2"/>
      <c r="MAQ35" s="2"/>
      <c r="MAR35" s="2"/>
      <c r="MAS35" s="2"/>
      <c r="MAT35" s="2"/>
      <c r="MAU35" s="2"/>
      <c r="MAV35" s="2"/>
      <c r="MAW35" s="2"/>
      <c r="MAX35" s="2"/>
      <c r="MAY35" s="2"/>
      <c r="MAZ35" s="2"/>
      <c r="MBA35" s="2"/>
      <c r="MBB35" s="2"/>
      <c r="MBC35" s="2"/>
      <c r="MBD35" s="2"/>
      <c r="MBE35" s="2"/>
      <c r="MBF35" s="2"/>
      <c r="MBG35" s="2"/>
      <c r="MBH35" s="2"/>
      <c r="MBI35" s="2"/>
      <c r="MBJ35" s="2"/>
      <c r="MBK35" s="2"/>
      <c r="MBL35" s="2"/>
      <c r="MBM35" s="2"/>
      <c r="MBN35" s="2"/>
      <c r="MBO35" s="2"/>
      <c r="MBP35" s="2"/>
      <c r="MBQ35" s="2"/>
      <c r="MBR35" s="2"/>
      <c r="MBS35" s="2"/>
      <c r="MBT35" s="2"/>
      <c r="MBU35" s="2"/>
      <c r="MBV35" s="2"/>
      <c r="MBW35" s="2"/>
      <c r="MBX35" s="2"/>
      <c r="MBY35" s="2"/>
      <c r="MBZ35" s="2"/>
      <c r="MCA35" s="2"/>
      <c r="MCB35" s="2"/>
      <c r="MCC35" s="2"/>
      <c r="MCD35" s="2"/>
      <c r="MCE35" s="2"/>
      <c r="MCF35" s="2"/>
      <c r="MCG35" s="2"/>
      <c r="MCH35" s="2"/>
      <c r="MCI35" s="2"/>
      <c r="MCJ35" s="2"/>
      <c r="MCK35" s="2"/>
      <c r="MCL35" s="2"/>
      <c r="MCM35" s="2"/>
      <c r="MCN35" s="2"/>
      <c r="MCO35" s="2"/>
      <c r="MCP35" s="2"/>
      <c r="MCQ35" s="2"/>
      <c r="MCR35" s="2"/>
      <c r="MCS35" s="2"/>
      <c r="MCT35" s="2"/>
      <c r="MCU35" s="2"/>
      <c r="MCV35" s="2"/>
      <c r="MCW35" s="2"/>
      <c r="MCX35" s="2"/>
      <c r="MCY35" s="2"/>
      <c r="MCZ35" s="2"/>
      <c r="MDA35" s="2"/>
      <c r="MDB35" s="2"/>
      <c r="MDC35" s="2"/>
      <c r="MDD35" s="2"/>
      <c r="MDE35" s="2"/>
      <c r="MDF35" s="2"/>
      <c r="MDG35" s="2"/>
      <c r="MDH35" s="2"/>
      <c r="MDI35" s="2"/>
      <c r="MDJ35" s="2"/>
      <c r="MDK35" s="2"/>
      <c r="MDL35" s="2"/>
      <c r="MDM35" s="2"/>
      <c r="MDN35" s="2"/>
      <c r="MDO35" s="2"/>
      <c r="MDP35" s="2"/>
      <c r="MDQ35" s="2"/>
      <c r="MDR35" s="2"/>
      <c r="MDS35" s="2"/>
      <c r="MDT35" s="2"/>
      <c r="MDU35" s="2"/>
      <c r="MDV35" s="2"/>
      <c r="MDW35" s="2"/>
      <c r="MDX35" s="2"/>
      <c r="MDY35" s="2"/>
      <c r="MDZ35" s="2"/>
      <c r="MEA35" s="2"/>
      <c r="MEB35" s="2"/>
      <c r="MEC35" s="2"/>
      <c r="MED35" s="2"/>
      <c r="MEE35" s="2"/>
      <c r="MEF35" s="2"/>
      <c r="MEG35" s="2"/>
      <c r="MEH35" s="2"/>
      <c r="MEI35" s="2"/>
      <c r="MEJ35" s="2"/>
      <c r="MEK35" s="2"/>
      <c r="MEL35" s="2"/>
      <c r="MEM35" s="2"/>
      <c r="MEN35" s="2"/>
      <c r="MEO35" s="2"/>
      <c r="MEP35" s="2"/>
      <c r="MEQ35" s="2"/>
      <c r="MER35" s="2"/>
      <c r="MES35" s="2"/>
      <c r="MET35" s="2"/>
      <c r="MEU35" s="2"/>
      <c r="MEV35" s="2"/>
      <c r="MEW35" s="2"/>
      <c r="MEX35" s="2"/>
      <c r="MEY35" s="2"/>
      <c r="MEZ35" s="2"/>
      <c r="MFA35" s="2"/>
      <c r="MFB35" s="2"/>
      <c r="MFC35" s="2"/>
      <c r="MFD35" s="2"/>
      <c r="MFE35" s="2"/>
      <c r="MFF35" s="2"/>
      <c r="MFG35" s="2"/>
      <c r="MFH35" s="2"/>
      <c r="MFI35" s="2"/>
      <c r="MFJ35" s="2"/>
      <c r="MFK35" s="2"/>
      <c r="MFL35" s="2"/>
      <c r="MFM35" s="2"/>
      <c r="MFN35" s="2"/>
      <c r="MFO35" s="2"/>
      <c r="MFP35" s="2"/>
      <c r="MFQ35" s="2"/>
      <c r="MFR35" s="2"/>
      <c r="MFS35" s="2"/>
      <c r="MFT35" s="2"/>
      <c r="MFU35" s="2"/>
      <c r="MFV35" s="2"/>
      <c r="MFW35" s="2"/>
      <c r="MFX35" s="2"/>
      <c r="MFY35" s="2"/>
      <c r="MFZ35" s="2"/>
      <c r="MGA35" s="2"/>
      <c r="MGB35" s="2"/>
      <c r="MGC35" s="2"/>
      <c r="MGD35" s="2"/>
      <c r="MGE35" s="2"/>
      <c r="MGF35" s="2"/>
      <c r="MGG35" s="2"/>
      <c r="MGH35" s="2"/>
      <c r="MGI35" s="2"/>
      <c r="MGJ35" s="2"/>
      <c r="MGK35" s="2"/>
      <c r="MGL35" s="2"/>
      <c r="MGM35" s="2"/>
      <c r="MGN35" s="2"/>
      <c r="MGO35" s="2"/>
      <c r="MGP35" s="2"/>
      <c r="MGQ35" s="2"/>
      <c r="MGR35" s="2"/>
      <c r="MGS35" s="2"/>
      <c r="MGT35" s="2"/>
      <c r="MGU35" s="2"/>
      <c r="MGV35" s="2"/>
      <c r="MGW35" s="2"/>
      <c r="MGX35" s="2"/>
      <c r="MGY35" s="2"/>
      <c r="MGZ35" s="2"/>
      <c r="MHA35" s="2"/>
      <c r="MHB35" s="2"/>
      <c r="MHC35" s="2"/>
      <c r="MHD35" s="2"/>
      <c r="MHE35" s="2"/>
      <c r="MHF35" s="2"/>
      <c r="MHG35" s="2"/>
      <c r="MHH35" s="2"/>
      <c r="MHI35" s="2"/>
      <c r="MHJ35" s="2"/>
      <c r="MHK35" s="2"/>
      <c r="MHL35" s="2"/>
      <c r="MHM35" s="2"/>
      <c r="MHN35" s="2"/>
      <c r="MHO35" s="2"/>
      <c r="MHP35" s="2"/>
      <c r="MHQ35" s="2"/>
      <c r="MHR35" s="2"/>
      <c r="MHS35" s="2"/>
      <c r="MHT35" s="2"/>
      <c r="MHU35" s="2"/>
      <c r="MHV35" s="2"/>
      <c r="MHW35" s="2"/>
      <c r="MHX35" s="2"/>
      <c r="MHY35" s="2"/>
      <c r="MHZ35" s="2"/>
      <c r="MIA35" s="2"/>
      <c r="MIB35" s="2"/>
      <c r="MIC35" s="2"/>
      <c r="MID35" s="2"/>
      <c r="MIE35" s="2"/>
      <c r="MIF35" s="2"/>
      <c r="MIG35" s="2"/>
      <c r="MIH35" s="2"/>
      <c r="MII35" s="2"/>
      <c r="MIJ35" s="2"/>
      <c r="MIK35" s="2"/>
      <c r="MIL35" s="2"/>
      <c r="MIM35" s="2"/>
      <c r="MIN35" s="2"/>
      <c r="MIO35" s="2"/>
      <c r="MIP35" s="2"/>
      <c r="MIQ35" s="2"/>
      <c r="MIR35" s="2"/>
      <c r="MIS35" s="2"/>
      <c r="MIT35" s="2"/>
      <c r="MIU35" s="2"/>
      <c r="MIV35" s="2"/>
      <c r="MIW35" s="2"/>
      <c r="MIX35" s="2"/>
      <c r="MIY35" s="2"/>
      <c r="MIZ35" s="2"/>
      <c r="MJA35" s="2"/>
      <c r="MJB35" s="2"/>
      <c r="MJC35" s="2"/>
      <c r="MJD35" s="2"/>
      <c r="MJE35" s="2"/>
      <c r="MJF35" s="2"/>
      <c r="MJG35" s="2"/>
      <c r="MJH35" s="2"/>
      <c r="MJI35" s="2"/>
      <c r="MJJ35" s="2"/>
      <c r="MJK35" s="2"/>
      <c r="MJL35" s="2"/>
      <c r="MJM35" s="2"/>
      <c r="MJN35" s="2"/>
      <c r="MJO35" s="2"/>
      <c r="MJP35" s="2"/>
      <c r="MJQ35" s="2"/>
      <c r="MJR35" s="2"/>
      <c r="MJS35" s="2"/>
      <c r="MJT35" s="2"/>
      <c r="MJU35" s="2"/>
      <c r="MJV35" s="2"/>
      <c r="MJW35" s="2"/>
      <c r="MJX35" s="2"/>
      <c r="MJY35" s="2"/>
      <c r="MJZ35" s="2"/>
      <c r="MKA35" s="2"/>
      <c r="MKB35" s="2"/>
      <c r="MKC35" s="2"/>
      <c r="MKD35" s="2"/>
      <c r="MKE35" s="2"/>
      <c r="MKF35" s="2"/>
      <c r="MKG35" s="2"/>
      <c r="MKH35" s="2"/>
      <c r="MKI35" s="2"/>
      <c r="MKJ35" s="2"/>
      <c r="MKK35" s="2"/>
      <c r="MKL35" s="2"/>
      <c r="MKM35" s="2"/>
      <c r="MKN35" s="2"/>
      <c r="MKO35" s="2"/>
      <c r="MKP35" s="2"/>
      <c r="MKQ35" s="2"/>
      <c r="MKR35" s="2"/>
      <c r="MKS35" s="2"/>
      <c r="MKT35" s="2"/>
      <c r="MKU35" s="2"/>
      <c r="MKV35" s="2"/>
      <c r="MKW35" s="2"/>
      <c r="MKX35" s="2"/>
      <c r="MKY35" s="2"/>
      <c r="MKZ35" s="2"/>
      <c r="MLA35" s="2"/>
      <c r="MLB35" s="2"/>
      <c r="MLC35" s="2"/>
      <c r="MLD35" s="2"/>
      <c r="MLE35" s="2"/>
      <c r="MLF35" s="2"/>
      <c r="MLG35" s="2"/>
      <c r="MLH35" s="2"/>
      <c r="MLI35" s="2"/>
      <c r="MLJ35" s="2"/>
      <c r="MLK35" s="2"/>
      <c r="MLL35" s="2"/>
      <c r="MLM35" s="2"/>
      <c r="MLN35" s="2"/>
      <c r="MLO35" s="2"/>
      <c r="MLP35" s="2"/>
      <c r="MLQ35" s="2"/>
      <c r="MLR35" s="2"/>
      <c r="MLS35" s="2"/>
      <c r="MLT35" s="2"/>
      <c r="MLU35" s="2"/>
      <c r="MLV35" s="2"/>
      <c r="MLW35" s="2"/>
      <c r="MLX35" s="2"/>
      <c r="MLY35" s="2"/>
      <c r="MLZ35" s="2"/>
      <c r="MMA35" s="2"/>
      <c r="MMB35" s="2"/>
      <c r="MMC35" s="2"/>
      <c r="MMD35" s="2"/>
      <c r="MME35" s="2"/>
      <c r="MMF35" s="2"/>
      <c r="MMG35" s="2"/>
      <c r="MMH35" s="2"/>
      <c r="MMI35" s="2"/>
      <c r="MMJ35" s="2"/>
      <c r="MMK35" s="2"/>
      <c r="MML35" s="2"/>
      <c r="MMM35" s="2"/>
      <c r="MMN35" s="2"/>
      <c r="MMO35" s="2"/>
      <c r="MMP35" s="2"/>
      <c r="MMQ35" s="2"/>
      <c r="MMR35" s="2"/>
      <c r="MMS35" s="2"/>
      <c r="MMT35" s="2"/>
      <c r="MMU35" s="2"/>
      <c r="MMV35" s="2"/>
      <c r="MMW35" s="2"/>
      <c r="MMX35" s="2"/>
      <c r="MMY35" s="2"/>
      <c r="MMZ35" s="2"/>
      <c r="MNA35" s="2"/>
      <c r="MNB35" s="2"/>
      <c r="MNC35" s="2"/>
      <c r="MND35" s="2"/>
      <c r="MNE35" s="2"/>
      <c r="MNF35" s="2"/>
      <c r="MNG35" s="2"/>
      <c r="MNH35" s="2"/>
      <c r="MNI35" s="2"/>
      <c r="MNJ35" s="2"/>
      <c r="MNK35" s="2"/>
      <c r="MNL35" s="2"/>
      <c r="MNM35" s="2"/>
      <c r="MNN35" s="2"/>
      <c r="MNO35" s="2"/>
      <c r="MNP35" s="2"/>
      <c r="MNQ35" s="2"/>
      <c r="MNR35" s="2"/>
      <c r="MNS35" s="2"/>
      <c r="MNT35" s="2"/>
      <c r="MNU35" s="2"/>
      <c r="MNV35" s="2"/>
      <c r="MNW35" s="2"/>
      <c r="MNX35" s="2"/>
      <c r="MNY35" s="2"/>
      <c r="MNZ35" s="2"/>
      <c r="MOA35" s="2"/>
      <c r="MOB35" s="2"/>
      <c r="MOC35" s="2"/>
      <c r="MOD35" s="2"/>
      <c r="MOE35" s="2"/>
      <c r="MOF35" s="2"/>
      <c r="MOG35" s="2"/>
      <c r="MOH35" s="2"/>
      <c r="MOI35" s="2"/>
      <c r="MOJ35" s="2"/>
      <c r="MOK35" s="2"/>
      <c r="MOL35" s="2"/>
      <c r="MOM35" s="2"/>
      <c r="MON35" s="2"/>
      <c r="MOO35" s="2"/>
      <c r="MOP35" s="2"/>
      <c r="MOQ35" s="2"/>
      <c r="MOR35" s="2"/>
      <c r="MOS35" s="2"/>
      <c r="MOT35" s="2"/>
      <c r="MOU35" s="2"/>
      <c r="MOV35" s="2"/>
      <c r="MOW35" s="2"/>
      <c r="MOX35" s="2"/>
      <c r="MOY35" s="2"/>
      <c r="MOZ35" s="2"/>
      <c r="MPA35" s="2"/>
      <c r="MPB35" s="2"/>
      <c r="MPC35" s="2"/>
      <c r="MPD35" s="2"/>
      <c r="MPE35" s="2"/>
      <c r="MPF35" s="2"/>
      <c r="MPG35" s="2"/>
      <c r="MPH35" s="2"/>
      <c r="MPI35" s="2"/>
      <c r="MPJ35" s="2"/>
      <c r="MPK35" s="2"/>
      <c r="MPL35" s="2"/>
      <c r="MPM35" s="2"/>
      <c r="MPN35" s="2"/>
      <c r="MPO35" s="2"/>
      <c r="MPP35" s="2"/>
      <c r="MPQ35" s="2"/>
      <c r="MPR35" s="2"/>
      <c r="MPS35" s="2"/>
      <c r="MPT35" s="2"/>
      <c r="MPU35" s="2"/>
      <c r="MPV35" s="2"/>
      <c r="MPW35" s="2"/>
      <c r="MPX35" s="2"/>
      <c r="MPY35" s="2"/>
      <c r="MPZ35" s="2"/>
      <c r="MQA35" s="2"/>
      <c r="MQB35" s="2"/>
      <c r="MQC35" s="2"/>
      <c r="MQD35" s="2"/>
      <c r="MQE35" s="2"/>
      <c r="MQF35" s="2"/>
      <c r="MQG35" s="2"/>
      <c r="MQH35" s="2"/>
      <c r="MQI35" s="2"/>
      <c r="MQJ35" s="2"/>
      <c r="MQK35" s="2"/>
      <c r="MQL35" s="2"/>
      <c r="MQM35" s="2"/>
      <c r="MQN35" s="2"/>
      <c r="MQO35" s="2"/>
      <c r="MQP35" s="2"/>
      <c r="MQQ35" s="2"/>
      <c r="MQR35" s="2"/>
      <c r="MQS35" s="2"/>
      <c r="MQT35" s="2"/>
      <c r="MQU35" s="2"/>
      <c r="MQV35" s="2"/>
      <c r="MQW35" s="2"/>
      <c r="MQX35" s="2"/>
      <c r="MQY35" s="2"/>
      <c r="MQZ35" s="2"/>
      <c r="MRA35" s="2"/>
      <c r="MRB35" s="2"/>
      <c r="MRC35" s="2"/>
      <c r="MRD35" s="2"/>
      <c r="MRE35" s="2"/>
      <c r="MRF35" s="2"/>
      <c r="MRG35" s="2"/>
      <c r="MRH35" s="2"/>
      <c r="MRI35" s="2"/>
      <c r="MRJ35" s="2"/>
      <c r="MRK35" s="2"/>
      <c r="MRL35" s="2"/>
      <c r="MRM35" s="2"/>
      <c r="MRN35" s="2"/>
      <c r="MRO35" s="2"/>
      <c r="MRP35" s="2"/>
      <c r="MRQ35" s="2"/>
      <c r="MRR35" s="2"/>
      <c r="MRS35" s="2"/>
      <c r="MRT35" s="2"/>
      <c r="MRU35" s="2"/>
      <c r="MRV35" s="2"/>
      <c r="MRW35" s="2"/>
      <c r="MRX35" s="2"/>
      <c r="MRY35" s="2"/>
      <c r="MRZ35" s="2"/>
      <c r="MSA35" s="2"/>
      <c r="MSB35" s="2"/>
      <c r="MSC35" s="2"/>
      <c r="MSD35" s="2"/>
      <c r="MSE35" s="2"/>
      <c r="MSF35" s="2"/>
      <c r="MSG35" s="2"/>
      <c r="MSH35" s="2"/>
      <c r="MSI35" s="2"/>
      <c r="MSJ35" s="2"/>
      <c r="MSK35" s="2"/>
      <c r="MSL35" s="2"/>
      <c r="MSM35" s="2"/>
      <c r="MSN35" s="2"/>
      <c r="MSO35" s="2"/>
      <c r="MSP35" s="2"/>
      <c r="MSQ35" s="2"/>
      <c r="MSR35" s="2"/>
      <c r="MSS35" s="2"/>
      <c r="MST35" s="2"/>
      <c r="MSU35" s="2"/>
      <c r="MSV35" s="2"/>
      <c r="MSW35" s="2"/>
      <c r="MSX35" s="2"/>
      <c r="MSY35" s="2"/>
      <c r="MSZ35" s="2"/>
      <c r="MTA35" s="2"/>
      <c r="MTB35" s="2"/>
      <c r="MTC35" s="2"/>
      <c r="MTD35" s="2"/>
      <c r="MTE35" s="2"/>
      <c r="MTF35" s="2"/>
      <c r="MTG35" s="2"/>
      <c r="MTH35" s="2"/>
      <c r="MTI35" s="2"/>
      <c r="MTJ35" s="2"/>
      <c r="MTK35" s="2"/>
      <c r="MTL35" s="2"/>
      <c r="MTM35" s="2"/>
      <c r="MTN35" s="2"/>
      <c r="MTO35" s="2"/>
      <c r="MTP35" s="2"/>
      <c r="MTQ35" s="2"/>
      <c r="MTR35" s="2"/>
      <c r="MTS35" s="2"/>
      <c r="MTT35" s="2"/>
      <c r="MTU35" s="2"/>
      <c r="MTV35" s="2"/>
      <c r="MTW35" s="2"/>
      <c r="MTX35" s="2"/>
      <c r="MTY35" s="2"/>
      <c r="MTZ35" s="2"/>
      <c r="MUA35" s="2"/>
      <c r="MUB35" s="2"/>
      <c r="MUC35" s="2"/>
      <c r="MUD35" s="2"/>
      <c r="MUE35" s="2"/>
      <c r="MUF35" s="2"/>
      <c r="MUG35" s="2"/>
      <c r="MUH35" s="2"/>
      <c r="MUI35" s="2"/>
      <c r="MUJ35" s="2"/>
      <c r="MUK35" s="2"/>
      <c r="MUL35" s="2"/>
      <c r="MUM35" s="2"/>
      <c r="MUN35" s="2"/>
      <c r="MUO35" s="2"/>
      <c r="MUP35" s="2"/>
      <c r="MUQ35" s="2"/>
      <c r="MUR35" s="2"/>
      <c r="MUS35" s="2"/>
      <c r="MUT35" s="2"/>
      <c r="MUU35" s="2"/>
      <c r="MUV35" s="2"/>
      <c r="MUW35" s="2"/>
      <c r="MUX35" s="2"/>
      <c r="MUY35" s="2"/>
      <c r="MUZ35" s="2"/>
      <c r="MVA35" s="2"/>
      <c r="MVB35" s="2"/>
      <c r="MVC35" s="2"/>
      <c r="MVD35" s="2"/>
      <c r="MVE35" s="2"/>
      <c r="MVF35" s="2"/>
      <c r="MVG35" s="2"/>
      <c r="MVH35" s="2"/>
      <c r="MVI35" s="2"/>
      <c r="MVJ35" s="2"/>
      <c r="MVK35" s="2"/>
      <c r="MVL35" s="2"/>
      <c r="MVM35" s="2"/>
      <c r="MVN35" s="2"/>
      <c r="MVO35" s="2"/>
      <c r="MVP35" s="2"/>
      <c r="MVQ35" s="2"/>
      <c r="MVR35" s="2"/>
      <c r="MVS35" s="2"/>
      <c r="MVT35" s="2"/>
      <c r="MVU35" s="2"/>
      <c r="MVV35" s="2"/>
      <c r="MVW35" s="2"/>
      <c r="MVX35" s="2"/>
      <c r="MVY35" s="2"/>
      <c r="MVZ35" s="2"/>
      <c r="MWA35" s="2"/>
      <c r="MWB35" s="2"/>
      <c r="MWC35" s="2"/>
      <c r="MWD35" s="2"/>
      <c r="MWE35" s="2"/>
      <c r="MWF35" s="2"/>
      <c r="MWG35" s="2"/>
      <c r="MWH35" s="2"/>
      <c r="MWI35" s="2"/>
      <c r="MWJ35" s="2"/>
      <c r="MWK35" s="2"/>
      <c r="MWL35" s="2"/>
      <c r="MWM35" s="2"/>
      <c r="MWN35" s="2"/>
      <c r="MWO35" s="2"/>
      <c r="MWP35" s="2"/>
      <c r="MWQ35" s="2"/>
      <c r="MWR35" s="2"/>
      <c r="MWS35" s="2"/>
      <c r="MWT35" s="2"/>
      <c r="MWU35" s="2"/>
      <c r="MWV35" s="2"/>
      <c r="MWW35" s="2"/>
      <c r="MWX35" s="2"/>
      <c r="MWY35" s="2"/>
      <c r="MWZ35" s="2"/>
      <c r="MXA35" s="2"/>
      <c r="MXB35" s="2"/>
      <c r="MXC35" s="2"/>
      <c r="MXD35" s="2"/>
      <c r="MXE35" s="2"/>
      <c r="MXF35" s="2"/>
      <c r="MXG35" s="2"/>
      <c r="MXH35" s="2"/>
      <c r="MXI35" s="2"/>
      <c r="MXJ35" s="2"/>
      <c r="MXK35" s="2"/>
      <c r="MXL35" s="2"/>
      <c r="MXM35" s="2"/>
      <c r="MXN35" s="2"/>
      <c r="MXO35" s="2"/>
      <c r="MXP35" s="2"/>
      <c r="MXQ35" s="2"/>
      <c r="MXR35" s="2"/>
      <c r="MXS35" s="2"/>
      <c r="MXT35" s="2"/>
      <c r="MXU35" s="2"/>
      <c r="MXV35" s="2"/>
      <c r="MXW35" s="2"/>
      <c r="MXX35" s="2"/>
      <c r="MXY35" s="2"/>
      <c r="MXZ35" s="2"/>
      <c r="MYA35" s="2"/>
      <c r="MYB35" s="2"/>
      <c r="MYC35" s="2"/>
      <c r="MYD35" s="2"/>
      <c r="MYE35" s="2"/>
      <c r="MYF35" s="2"/>
      <c r="MYG35" s="2"/>
      <c r="MYH35" s="2"/>
      <c r="MYI35" s="2"/>
      <c r="MYJ35" s="2"/>
      <c r="MYK35" s="2"/>
      <c r="MYL35" s="2"/>
      <c r="MYM35" s="2"/>
      <c r="MYN35" s="2"/>
      <c r="MYO35" s="2"/>
      <c r="MYP35" s="2"/>
      <c r="MYQ35" s="2"/>
      <c r="MYR35" s="2"/>
      <c r="MYS35" s="2"/>
      <c r="MYT35" s="2"/>
      <c r="MYU35" s="2"/>
      <c r="MYV35" s="2"/>
      <c r="MYW35" s="2"/>
      <c r="MYX35" s="2"/>
      <c r="MYY35" s="2"/>
      <c r="MYZ35" s="2"/>
      <c r="MZA35" s="2"/>
      <c r="MZB35" s="2"/>
      <c r="MZC35" s="2"/>
      <c r="MZD35" s="2"/>
      <c r="MZE35" s="2"/>
      <c r="MZF35" s="2"/>
      <c r="MZG35" s="2"/>
      <c r="MZH35" s="2"/>
      <c r="MZI35" s="2"/>
      <c r="MZJ35" s="2"/>
      <c r="MZK35" s="2"/>
      <c r="MZL35" s="2"/>
      <c r="MZM35" s="2"/>
      <c r="MZN35" s="2"/>
      <c r="MZO35" s="2"/>
      <c r="MZP35" s="2"/>
      <c r="MZQ35" s="2"/>
      <c r="MZR35" s="2"/>
      <c r="MZS35" s="2"/>
      <c r="MZT35" s="2"/>
      <c r="MZU35" s="2"/>
      <c r="MZV35" s="2"/>
      <c r="MZW35" s="2"/>
      <c r="MZX35" s="2"/>
      <c r="MZY35" s="2"/>
      <c r="MZZ35" s="2"/>
      <c r="NAA35" s="2"/>
      <c r="NAB35" s="2"/>
      <c r="NAC35" s="2"/>
      <c r="NAD35" s="2"/>
      <c r="NAE35" s="2"/>
      <c r="NAF35" s="2"/>
      <c r="NAG35" s="2"/>
      <c r="NAH35" s="2"/>
      <c r="NAI35" s="2"/>
      <c r="NAJ35" s="2"/>
      <c r="NAK35" s="2"/>
      <c r="NAL35" s="2"/>
      <c r="NAM35" s="2"/>
      <c r="NAN35" s="2"/>
      <c r="NAO35" s="2"/>
      <c r="NAP35" s="2"/>
      <c r="NAQ35" s="2"/>
      <c r="NAR35" s="2"/>
      <c r="NAS35" s="2"/>
      <c r="NAT35" s="2"/>
      <c r="NAU35" s="2"/>
      <c r="NAV35" s="2"/>
      <c r="NAW35" s="2"/>
      <c r="NAX35" s="2"/>
      <c r="NAY35" s="2"/>
      <c r="NAZ35" s="2"/>
      <c r="NBA35" s="2"/>
      <c r="NBB35" s="2"/>
      <c r="NBC35" s="2"/>
      <c r="NBD35" s="2"/>
      <c r="NBE35" s="2"/>
      <c r="NBF35" s="2"/>
      <c r="NBG35" s="2"/>
      <c r="NBH35" s="2"/>
      <c r="NBI35" s="2"/>
      <c r="NBJ35" s="2"/>
      <c r="NBK35" s="2"/>
      <c r="NBL35" s="2"/>
      <c r="NBM35" s="2"/>
      <c r="NBN35" s="2"/>
      <c r="NBO35" s="2"/>
      <c r="NBP35" s="2"/>
      <c r="NBQ35" s="2"/>
      <c r="NBR35" s="2"/>
      <c r="NBS35" s="2"/>
      <c r="NBT35" s="2"/>
      <c r="NBU35" s="2"/>
      <c r="NBV35" s="2"/>
      <c r="NBW35" s="2"/>
      <c r="NBX35" s="2"/>
      <c r="NBY35" s="2"/>
      <c r="NBZ35" s="2"/>
      <c r="NCA35" s="2"/>
      <c r="NCB35" s="2"/>
      <c r="NCC35" s="2"/>
      <c r="NCD35" s="2"/>
      <c r="NCE35" s="2"/>
      <c r="NCF35" s="2"/>
      <c r="NCG35" s="2"/>
      <c r="NCH35" s="2"/>
      <c r="NCI35" s="2"/>
      <c r="NCJ35" s="2"/>
      <c r="NCK35" s="2"/>
      <c r="NCL35" s="2"/>
      <c r="NCM35" s="2"/>
      <c r="NCN35" s="2"/>
      <c r="NCO35" s="2"/>
      <c r="NCP35" s="2"/>
      <c r="NCQ35" s="2"/>
      <c r="NCR35" s="2"/>
      <c r="NCS35" s="2"/>
      <c r="NCT35" s="2"/>
      <c r="NCU35" s="2"/>
      <c r="NCV35" s="2"/>
      <c r="NCW35" s="2"/>
      <c r="NCX35" s="2"/>
      <c r="NCY35" s="2"/>
      <c r="NCZ35" s="2"/>
      <c r="NDA35" s="2"/>
      <c r="NDB35" s="2"/>
      <c r="NDC35" s="2"/>
      <c r="NDD35" s="2"/>
      <c r="NDE35" s="2"/>
      <c r="NDF35" s="2"/>
      <c r="NDG35" s="2"/>
      <c r="NDH35" s="2"/>
      <c r="NDI35" s="2"/>
      <c r="NDJ35" s="2"/>
      <c r="NDK35" s="2"/>
      <c r="NDL35" s="2"/>
      <c r="NDM35" s="2"/>
      <c r="NDN35" s="2"/>
      <c r="NDO35" s="2"/>
      <c r="NDP35" s="2"/>
      <c r="NDQ35" s="2"/>
      <c r="NDR35" s="2"/>
      <c r="NDS35" s="2"/>
      <c r="NDT35" s="2"/>
      <c r="NDU35" s="2"/>
      <c r="NDV35" s="2"/>
      <c r="NDW35" s="2"/>
      <c r="NDX35" s="2"/>
      <c r="NDY35" s="2"/>
      <c r="NDZ35" s="2"/>
      <c r="NEA35" s="2"/>
      <c r="NEB35" s="2"/>
      <c r="NEC35" s="2"/>
      <c r="NED35" s="2"/>
      <c r="NEE35" s="2"/>
      <c r="NEF35" s="2"/>
      <c r="NEG35" s="2"/>
      <c r="NEH35" s="2"/>
      <c r="NEI35" s="2"/>
      <c r="NEJ35" s="2"/>
      <c r="NEK35" s="2"/>
      <c r="NEL35" s="2"/>
      <c r="NEM35" s="2"/>
      <c r="NEN35" s="2"/>
      <c r="NEO35" s="2"/>
      <c r="NEP35" s="2"/>
      <c r="NEQ35" s="2"/>
      <c r="NER35" s="2"/>
      <c r="NES35" s="2"/>
      <c r="NET35" s="2"/>
      <c r="NEU35" s="2"/>
      <c r="NEV35" s="2"/>
      <c r="NEW35" s="2"/>
      <c r="NEX35" s="2"/>
      <c r="NEY35" s="2"/>
      <c r="NEZ35" s="2"/>
      <c r="NFA35" s="2"/>
      <c r="NFB35" s="2"/>
      <c r="NFC35" s="2"/>
      <c r="NFD35" s="2"/>
      <c r="NFE35" s="2"/>
      <c r="NFF35" s="2"/>
      <c r="NFG35" s="2"/>
      <c r="NFH35" s="2"/>
      <c r="NFI35" s="2"/>
      <c r="NFJ35" s="2"/>
      <c r="NFK35" s="2"/>
      <c r="NFL35" s="2"/>
      <c r="NFM35" s="2"/>
      <c r="NFN35" s="2"/>
      <c r="NFO35" s="2"/>
      <c r="NFP35" s="2"/>
      <c r="NFQ35" s="2"/>
      <c r="NFR35" s="2"/>
      <c r="NFS35" s="2"/>
      <c r="NFT35" s="2"/>
      <c r="NFU35" s="2"/>
      <c r="NFV35" s="2"/>
      <c r="NFW35" s="2"/>
      <c r="NFX35" s="2"/>
      <c r="NFY35" s="2"/>
      <c r="NFZ35" s="2"/>
      <c r="NGA35" s="2"/>
      <c r="NGB35" s="2"/>
      <c r="NGC35" s="2"/>
      <c r="NGD35" s="2"/>
      <c r="NGE35" s="2"/>
      <c r="NGF35" s="2"/>
      <c r="NGG35" s="2"/>
      <c r="NGH35" s="2"/>
      <c r="NGI35" s="2"/>
      <c r="NGJ35" s="2"/>
      <c r="NGK35" s="2"/>
      <c r="NGL35" s="2"/>
      <c r="NGM35" s="2"/>
      <c r="NGN35" s="2"/>
      <c r="NGO35" s="2"/>
      <c r="NGP35" s="2"/>
      <c r="NGQ35" s="2"/>
      <c r="NGR35" s="2"/>
      <c r="NGS35" s="2"/>
      <c r="NGT35" s="2"/>
      <c r="NGU35" s="2"/>
      <c r="NGV35" s="2"/>
      <c r="NGW35" s="2"/>
      <c r="NGX35" s="2"/>
      <c r="NGY35" s="2"/>
      <c r="NGZ35" s="2"/>
      <c r="NHA35" s="2"/>
      <c r="NHB35" s="2"/>
      <c r="NHC35" s="2"/>
      <c r="NHD35" s="2"/>
      <c r="NHE35" s="2"/>
      <c r="NHF35" s="2"/>
      <c r="NHG35" s="2"/>
      <c r="NHH35" s="2"/>
      <c r="NHI35" s="2"/>
      <c r="NHJ35" s="2"/>
      <c r="NHK35" s="2"/>
      <c r="NHL35" s="2"/>
      <c r="NHM35" s="2"/>
      <c r="NHN35" s="2"/>
      <c r="NHO35" s="2"/>
      <c r="NHP35" s="2"/>
      <c r="NHQ35" s="2"/>
      <c r="NHR35" s="2"/>
      <c r="NHS35" s="2"/>
      <c r="NHT35" s="2"/>
      <c r="NHU35" s="2"/>
      <c r="NHV35" s="2"/>
      <c r="NHW35" s="2"/>
      <c r="NHX35" s="2"/>
      <c r="NHY35" s="2"/>
      <c r="NHZ35" s="2"/>
      <c r="NIA35" s="2"/>
      <c r="NIB35" s="2"/>
      <c r="NIC35" s="2"/>
      <c r="NID35" s="2"/>
      <c r="NIE35" s="2"/>
      <c r="NIF35" s="2"/>
      <c r="NIG35" s="2"/>
      <c r="NIH35" s="2"/>
      <c r="NII35" s="2"/>
      <c r="NIJ35" s="2"/>
      <c r="NIK35" s="2"/>
      <c r="NIL35" s="2"/>
      <c r="NIM35" s="2"/>
      <c r="NIN35" s="2"/>
      <c r="NIO35" s="2"/>
      <c r="NIP35" s="2"/>
      <c r="NIQ35" s="2"/>
      <c r="NIR35" s="2"/>
      <c r="NIS35" s="2"/>
      <c r="NIT35" s="2"/>
      <c r="NIU35" s="2"/>
      <c r="NIV35" s="2"/>
      <c r="NIW35" s="2"/>
      <c r="NIX35" s="2"/>
      <c r="NIY35" s="2"/>
      <c r="NIZ35" s="2"/>
      <c r="NJA35" s="2"/>
      <c r="NJB35" s="2"/>
      <c r="NJC35" s="2"/>
      <c r="NJD35" s="2"/>
      <c r="NJE35" s="2"/>
      <c r="NJF35" s="2"/>
      <c r="NJG35" s="2"/>
      <c r="NJH35" s="2"/>
      <c r="NJI35" s="2"/>
      <c r="NJJ35" s="2"/>
      <c r="NJK35" s="2"/>
      <c r="NJL35" s="2"/>
      <c r="NJM35" s="2"/>
      <c r="NJN35" s="2"/>
      <c r="NJO35" s="2"/>
      <c r="NJP35" s="2"/>
      <c r="NJQ35" s="2"/>
      <c r="NJR35" s="2"/>
      <c r="NJS35" s="2"/>
      <c r="NJT35" s="2"/>
      <c r="NJU35" s="2"/>
      <c r="NJV35" s="2"/>
      <c r="NJW35" s="2"/>
      <c r="NJX35" s="2"/>
      <c r="NJY35" s="2"/>
      <c r="NJZ35" s="2"/>
      <c r="NKA35" s="2"/>
      <c r="NKB35" s="2"/>
      <c r="NKC35" s="2"/>
      <c r="NKD35" s="2"/>
      <c r="NKE35" s="2"/>
      <c r="NKF35" s="2"/>
      <c r="NKG35" s="2"/>
      <c r="NKH35" s="2"/>
      <c r="NKI35" s="2"/>
      <c r="NKJ35" s="2"/>
      <c r="NKK35" s="2"/>
      <c r="NKL35" s="2"/>
      <c r="NKM35" s="2"/>
      <c r="NKN35" s="2"/>
      <c r="NKO35" s="2"/>
      <c r="NKP35" s="2"/>
      <c r="NKQ35" s="2"/>
      <c r="NKR35" s="2"/>
      <c r="NKS35" s="2"/>
      <c r="NKT35" s="2"/>
      <c r="NKU35" s="2"/>
      <c r="NKV35" s="2"/>
      <c r="NKW35" s="2"/>
      <c r="NKX35" s="2"/>
      <c r="NKY35" s="2"/>
      <c r="NKZ35" s="2"/>
      <c r="NLA35" s="2"/>
      <c r="NLB35" s="2"/>
      <c r="NLC35" s="2"/>
      <c r="NLD35" s="2"/>
      <c r="NLE35" s="2"/>
      <c r="NLF35" s="2"/>
      <c r="NLG35" s="2"/>
      <c r="NLH35" s="2"/>
      <c r="NLI35" s="2"/>
      <c r="NLJ35" s="2"/>
      <c r="NLK35" s="2"/>
      <c r="NLL35" s="2"/>
      <c r="NLM35" s="2"/>
      <c r="NLN35" s="2"/>
      <c r="NLO35" s="2"/>
      <c r="NLP35" s="2"/>
      <c r="NLQ35" s="2"/>
      <c r="NLR35" s="2"/>
      <c r="NLS35" s="2"/>
      <c r="NLT35" s="2"/>
      <c r="NLU35" s="2"/>
      <c r="NLV35" s="2"/>
      <c r="NLW35" s="2"/>
      <c r="NLX35" s="2"/>
      <c r="NLY35" s="2"/>
      <c r="NLZ35" s="2"/>
      <c r="NMA35" s="2"/>
      <c r="NMB35" s="2"/>
      <c r="NMC35" s="2"/>
      <c r="NMD35" s="2"/>
      <c r="NME35" s="2"/>
      <c r="NMF35" s="2"/>
      <c r="NMG35" s="2"/>
      <c r="NMH35" s="2"/>
      <c r="NMI35" s="2"/>
      <c r="NMJ35" s="2"/>
      <c r="NMK35" s="2"/>
      <c r="NML35" s="2"/>
      <c r="NMM35" s="2"/>
      <c r="NMN35" s="2"/>
      <c r="NMO35" s="2"/>
      <c r="NMP35" s="2"/>
      <c r="NMQ35" s="2"/>
      <c r="NMR35" s="2"/>
      <c r="NMS35" s="2"/>
      <c r="NMT35" s="2"/>
      <c r="NMU35" s="2"/>
      <c r="NMV35" s="2"/>
      <c r="NMW35" s="2"/>
      <c r="NMX35" s="2"/>
      <c r="NMY35" s="2"/>
      <c r="NMZ35" s="2"/>
      <c r="NNA35" s="2"/>
      <c r="NNB35" s="2"/>
      <c r="NNC35" s="2"/>
      <c r="NND35" s="2"/>
      <c r="NNE35" s="2"/>
      <c r="NNF35" s="2"/>
      <c r="NNG35" s="2"/>
      <c r="NNH35" s="2"/>
      <c r="NNI35" s="2"/>
      <c r="NNJ35" s="2"/>
      <c r="NNK35" s="2"/>
      <c r="NNL35" s="2"/>
      <c r="NNM35" s="2"/>
      <c r="NNN35" s="2"/>
      <c r="NNO35" s="2"/>
      <c r="NNP35" s="2"/>
      <c r="NNQ35" s="2"/>
      <c r="NNR35" s="2"/>
      <c r="NNS35" s="2"/>
      <c r="NNT35" s="2"/>
      <c r="NNU35" s="2"/>
      <c r="NNV35" s="2"/>
      <c r="NNW35" s="2"/>
      <c r="NNX35" s="2"/>
      <c r="NNY35" s="2"/>
      <c r="NNZ35" s="2"/>
      <c r="NOA35" s="2"/>
      <c r="NOB35" s="2"/>
      <c r="NOC35" s="2"/>
      <c r="NOD35" s="2"/>
      <c r="NOE35" s="2"/>
      <c r="NOF35" s="2"/>
      <c r="NOG35" s="2"/>
      <c r="NOH35" s="2"/>
      <c r="NOI35" s="2"/>
      <c r="NOJ35" s="2"/>
      <c r="NOK35" s="2"/>
      <c r="NOL35" s="2"/>
      <c r="NOM35" s="2"/>
      <c r="NON35" s="2"/>
      <c r="NOO35" s="2"/>
      <c r="NOP35" s="2"/>
      <c r="NOQ35" s="2"/>
      <c r="NOR35" s="2"/>
      <c r="NOS35" s="2"/>
      <c r="NOT35" s="2"/>
      <c r="NOU35" s="2"/>
      <c r="NOV35" s="2"/>
      <c r="NOW35" s="2"/>
      <c r="NOX35" s="2"/>
      <c r="NOY35" s="2"/>
      <c r="NOZ35" s="2"/>
      <c r="NPA35" s="2"/>
      <c r="NPB35" s="2"/>
      <c r="NPC35" s="2"/>
      <c r="NPD35" s="2"/>
      <c r="NPE35" s="2"/>
      <c r="NPF35" s="2"/>
      <c r="NPG35" s="2"/>
      <c r="NPH35" s="2"/>
      <c r="NPI35" s="2"/>
      <c r="NPJ35" s="2"/>
      <c r="NPK35" s="2"/>
      <c r="NPL35" s="2"/>
      <c r="NPM35" s="2"/>
      <c r="NPN35" s="2"/>
      <c r="NPO35" s="2"/>
      <c r="NPP35" s="2"/>
      <c r="NPQ35" s="2"/>
      <c r="NPR35" s="2"/>
      <c r="NPS35" s="2"/>
      <c r="NPT35" s="2"/>
      <c r="NPU35" s="2"/>
      <c r="NPV35" s="2"/>
      <c r="NPW35" s="2"/>
      <c r="NPX35" s="2"/>
      <c r="NPY35" s="2"/>
      <c r="NPZ35" s="2"/>
      <c r="NQA35" s="2"/>
      <c r="NQB35" s="2"/>
      <c r="NQC35" s="2"/>
      <c r="NQD35" s="2"/>
      <c r="NQE35" s="2"/>
      <c r="NQF35" s="2"/>
      <c r="NQG35" s="2"/>
      <c r="NQH35" s="2"/>
      <c r="NQI35" s="2"/>
      <c r="NQJ35" s="2"/>
      <c r="NQK35" s="2"/>
      <c r="NQL35" s="2"/>
      <c r="NQM35" s="2"/>
      <c r="NQN35" s="2"/>
      <c r="NQO35" s="2"/>
      <c r="NQP35" s="2"/>
      <c r="NQQ35" s="2"/>
      <c r="NQR35" s="2"/>
      <c r="NQS35" s="2"/>
      <c r="NQT35" s="2"/>
      <c r="NQU35" s="2"/>
      <c r="NQV35" s="2"/>
      <c r="NQW35" s="2"/>
      <c r="NQX35" s="2"/>
      <c r="NQY35" s="2"/>
      <c r="NQZ35" s="2"/>
      <c r="NRA35" s="2"/>
      <c r="NRB35" s="2"/>
      <c r="NRC35" s="2"/>
      <c r="NRD35" s="2"/>
      <c r="NRE35" s="2"/>
      <c r="NRF35" s="2"/>
      <c r="NRG35" s="2"/>
      <c r="NRH35" s="2"/>
      <c r="NRI35" s="2"/>
      <c r="NRJ35" s="2"/>
      <c r="NRK35" s="2"/>
      <c r="NRL35" s="2"/>
      <c r="NRM35" s="2"/>
      <c r="NRN35" s="2"/>
      <c r="NRO35" s="2"/>
      <c r="NRP35" s="2"/>
      <c r="NRQ35" s="2"/>
      <c r="NRR35" s="2"/>
      <c r="NRS35" s="2"/>
      <c r="NRT35" s="2"/>
      <c r="NRU35" s="2"/>
      <c r="NRV35" s="2"/>
      <c r="NRW35" s="2"/>
      <c r="NRX35" s="2"/>
      <c r="NRY35" s="2"/>
      <c r="NRZ35" s="2"/>
      <c r="NSA35" s="2"/>
      <c r="NSB35" s="2"/>
      <c r="NSC35" s="2"/>
      <c r="NSD35" s="2"/>
      <c r="NSE35" s="2"/>
      <c r="NSF35" s="2"/>
      <c r="NSG35" s="2"/>
      <c r="NSH35" s="2"/>
      <c r="NSI35" s="2"/>
      <c r="NSJ35" s="2"/>
      <c r="NSK35" s="2"/>
      <c r="NSL35" s="2"/>
      <c r="NSM35" s="2"/>
      <c r="NSN35" s="2"/>
      <c r="NSO35" s="2"/>
      <c r="NSP35" s="2"/>
      <c r="NSQ35" s="2"/>
      <c r="NSR35" s="2"/>
      <c r="NSS35" s="2"/>
      <c r="NST35" s="2"/>
      <c r="NSU35" s="2"/>
      <c r="NSV35" s="2"/>
      <c r="NSW35" s="2"/>
      <c r="NSX35" s="2"/>
      <c r="NSY35" s="2"/>
      <c r="NSZ35" s="2"/>
      <c r="NTA35" s="2"/>
      <c r="NTB35" s="2"/>
      <c r="NTC35" s="2"/>
      <c r="NTD35" s="2"/>
      <c r="NTE35" s="2"/>
      <c r="NTF35" s="2"/>
      <c r="NTG35" s="2"/>
      <c r="NTH35" s="2"/>
      <c r="NTI35" s="2"/>
      <c r="NTJ35" s="2"/>
      <c r="NTK35" s="2"/>
      <c r="NTL35" s="2"/>
      <c r="NTM35" s="2"/>
      <c r="NTN35" s="2"/>
      <c r="NTO35" s="2"/>
      <c r="NTP35" s="2"/>
      <c r="NTQ35" s="2"/>
      <c r="NTR35" s="2"/>
      <c r="NTS35" s="2"/>
      <c r="NTT35" s="2"/>
      <c r="NTU35" s="2"/>
      <c r="NTV35" s="2"/>
      <c r="NTW35" s="2"/>
      <c r="NTX35" s="2"/>
      <c r="NTY35" s="2"/>
      <c r="NTZ35" s="2"/>
      <c r="NUA35" s="2"/>
      <c r="NUB35" s="2"/>
      <c r="NUC35" s="2"/>
      <c r="NUD35" s="2"/>
      <c r="NUE35" s="2"/>
      <c r="NUF35" s="2"/>
      <c r="NUG35" s="2"/>
      <c r="NUH35" s="2"/>
      <c r="NUI35" s="2"/>
      <c r="NUJ35" s="2"/>
      <c r="NUK35" s="2"/>
      <c r="NUL35" s="2"/>
      <c r="NUM35" s="2"/>
      <c r="NUN35" s="2"/>
      <c r="NUO35" s="2"/>
      <c r="NUP35" s="2"/>
      <c r="NUQ35" s="2"/>
      <c r="NUR35" s="2"/>
      <c r="NUS35" s="2"/>
      <c r="NUT35" s="2"/>
      <c r="NUU35" s="2"/>
      <c r="NUV35" s="2"/>
      <c r="NUW35" s="2"/>
      <c r="NUX35" s="2"/>
      <c r="NUY35" s="2"/>
      <c r="NUZ35" s="2"/>
      <c r="NVA35" s="2"/>
      <c r="NVB35" s="2"/>
      <c r="NVC35" s="2"/>
      <c r="NVD35" s="2"/>
      <c r="NVE35" s="2"/>
      <c r="NVF35" s="2"/>
      <c r="NVG35" s="2"/>
      <c r="NVH35" s="2"/>
      <c r="NVI35" s="2"/>
      <c r="NVJ35" s="2"/>
      <c r="NVK35" s="2"/>
      <c r="NVL35" s="2"/>
      <c r="NVM35" s="2"/>
      <c r="NVN35" s="2"/>
      <c r="NVO35" s="2"/>
      <c r="NVP35" s="2"/>
      <c r="NVQ35" s="2"/>
      <c r="NVR35" s="2"/>
      <c r="NVS35" s="2"/>
      <c r="NVT35" s="2"/>
      <c r="NVU35" s="2"/>
      <c r="NVV35" s="2"/>
      <c r="NVW35" s="2"/>
      <c r="NVX35" s="2"/>
      <c r="NVY35" s="2"/>
      <c r="NVZ35" s="2"/>
      <c r="NWA35" s="2"/>
      <c r="NWB35" s="2"/>
      <c r="NWC35" s="2"/>
      <c r="NWD35" s="2"/>
      <c r="NWE35" s="2"/>
      <c r="NWF35" s="2"/>
      <c r="NWG35" s="2"/>
      <c r="NWH35" s="2"/>
      <c r="NWI35" s="2"/>
      <c r="NWJ35" s="2"/>
      <c r="NWK35" s="2"/>
      <c r="NWL35" s="2"/>
      <c r="NWM35" s="2"/>
      <c r="NWN35" s="2"/>
      <c r="NWO35" s="2"/>
      <c r="NWP35" s="2"/>
      <c r="NWQ35" s="2"/>
      <c r="NWR35" s="2"/>
      <c r="NWS35" s="2"/>
      <c r="NWT35" s="2"/>
      <c r="NWU35" s="2"/>
      <c r="NWV35" s="2"/>
      <c r="NWW35" s="2"/>
      <c r="NWX35" s="2"/>
      <c r="NWY35" s="2"/>
      <c r="NWZ35" s="2"/>
      <c r="NXA35" s="2"/>
      <c r="NXB35" s="2"/>
      <c r="NXC35" s="2"/>
      <c r="NXD35" s="2"/>
      <c r="NXE35" s="2"/>
      <c r="NXF35" s="2"/>
      <c r="NXG35" s="2"/>
      <c r="NXH35" s="2"/>
      <c r="NXI35" s="2"/>
      <c r="NXJ35" s="2"/>
      <c r="NXK35" s="2"/>
      <c r="NXL35" s="2"/>
      <c r="NXM35" s="2"/>
      <c r="NXN35" s="2"/>
      <c r="NXO35" s="2"/>
      <c r="NXP35" s="2"/>
      <c r="NXQ35" s="2"/>
      <c r="NXR35" s="2"/>
      <c r="NXS35" s="2"/>
      <c r="NXT35" s="2"/>
      <c r="NXU35" s="2"/>
      <c r="NXV35" s="2"/>
      <c r="NXW35" s="2"/>
      <c r="NXX35" s="2"/>
      <c r="NXY35" s="2"/>
      <c r="NXZ35" s="2"/>
      <c r="NYA35" s="2"/>
      <c r="NYB35" s="2"/>
      <c r="NYC35" s="2"/>
      <c r="NYD35" s="2"/>
      <c r="NYE35" s="2"/>
      <c r="NYF35" s="2"/>
      <c r="NYG35" s="2"/>
      <c r="NYH35" s="2"/>
      <c r="NYI35" s="2"/>
      <c r="NYJ35" s="2"/>
      <c r="NYK35" s="2"/>
      <c r="NYL35" s="2"/>
      <c r="NYM35" s="2"/>
      <c r="NYN35" s="2"/>
      <c r="NYO35" s="2"/>
      <c r="NYP35" s="2"/>
      <c r="NYQ35" s="2"/>
      <c r="NYR35" s="2"/>
      <c r="NYS35" s="2"/>
      <c r="NYT35" s="2"/>
      <c r="NYU35" s="2"/>
      <c r="NYV35" s="2"/>
      <c r="NYW35" s="2"/>
      <c r="NYX35" s="2"/>
      <c r="NYY35" s="2"/>
      <c r="NYZ35" s="2"/>
      <c r="NZA35" s="2"/>
      <c r="NZB35" s="2"/>
      <c r="NZC35" s="2"/>
      <c r="NZD35" s="2"/>
      <c r="NZE35" s="2"/>
      <c r="NZF35" s="2"/>
      <c r="NZG35" s="2"/>
      <c r="NZH35" s="2"/>
      <c r="NZI35" s="2"/>
      <c r="NZJ35" s="2"/>
      <c r="NZK35" s="2"/>
      <c r="NZL35" s="2"/>
      <c r="NZM35" s="2"/>
      <c r="NZN35" s="2"/>
      <c r="NZO35" s="2"/>
      <c r="NZP35" s="2"/>
      <c r="NZQ35" s="2"/>
      <c r="NZR35" s="2"/>
      <c r="NZS35" s="2"/>
      <c r="NZT35" s="2"/>
      <c r="NZU35" s="2"/>
      <c r="NZV35" s="2"/>
      <c r="NZW35" s="2"/>
      <c r="NZX35" s="2"/>
      <c r="NZY35" s="2"/>
      <c r="NZZ35" s="2"/>
      <c r="OAA35" s="2"/>
      <c r="OAB35" s="2"/>
      <c r="OAC35" s="2"/>
      <c r="OAD35" s="2"/>
      <c r="OAE35" s="2"/>
      <c r="OAF35" s="2"/>
      <c r="OAG35" s="2"/>
      <c r="OAH35" s="2"/>
      <c r="OAI35" s="2"/>
      <c r="OAJ35" s="2"/>
      <c r="OAK35" s="2"/>
      <c r="OAL35" s="2"/>
      <c r="OAM35" s="2"/>
      <c r="OAN35" s="2"/>
      <c r="OAO35" s="2"/>
      <c r="OAP35" s="2"/>
      <c r="OAQ35" s="2"/>
      <c r="OAR35" s="2"/>
      <c r="OAS35" s="2"/>
      <c r="OAT35" s="2"/>
      <c r="OAU35" s="2"/>
      <c r="OAV35" s="2"/>
      <c r="OAW35" s="2"/>
      <c r="OAX35" s="2"/>
      <c r="OAY35" s="2"/>
      <c r="OAZ35" s="2"/>
      <c r="OBA35" s="2"/>
      <c r="OBB35" s="2"/>
      <c r="OBC35" s="2"/>
      <c r="OBD35" s="2"/>
      <c r="OBE35" s="2"/>
      <c r="OBF35" s="2"/>
      <c r="OBG35" s="2"/>
      <c r="OBH35" s="2"/>
      <c r="OBI35" s="2"/>
      <c r="OBJ35" s="2"/>
      <c r="OBK35" s="2"/>
      <c r="OBL35" s="2"/>
      <c r="OBM35" s="2"/>
      <c r="OBN35" s="2"/>
      <c r="OBO35" s="2"/>
      <c r="OBP35" s="2"/>
      <c r="OBQ35" s="2"/>
      <c r="OBR35" s="2"/>
      <c r="OBS35" s="2"/>
      <c r="OBT35" s="2"/>
      <c r="OBU35" s="2"/>
      <c r="OBV35" s="2"/>
      <c r="OBW35" s="2"/>
      <c r="OBX35" s="2"/>
      <c r="OBY35" s="2"/>
      <c r="OBZ35" s="2"/>
      <c r="OCA35" s="2"/>
      <c r="OCB35" s="2"/>
      <c r="OCC35" s="2"/>
      <c r="OCD35" s="2"/>
      <c r="OCE35" s="2"/>
      <c r="OCF35" s="2"/>
      <c r="OCG35" s="2"/>
      <c r="OCH35" s="2"/>
      <c r="OCI35" s="2"/>
      <c r="OCJ35" s="2"/>
      <c r="OCK35" s="2"/>
      <c r="OCL35" s="2"/>
      <c r="OCM35" s="2"/>
      <c r="OCN35" s="2"/>
      <c r="OCO35" s="2"/>
      <c r="OCP35" s="2"/>
      <c r="OCQ35" s="2"/>
      <c r="OCR35" s="2"/>
      <c r="OCS35" s="2"/>
      <c r="OCT35" s="2"/>
      <c r="OCU35" s="2"/>
      <c r="OCV35" s="2"/>
      <c r="OCW35" s="2"/>
      <c r="OCX35" s="2"/>
      <c r="OCY35" s="2"/>
      <c r="OCZ35" s="2"/>
      <c r="ODA35" s="2"/>
      <c r="ODB35" s="2"/>
      <c r="ODC35" s="2"/>
      <c r="ODD35" s="2"/>
      <c r="ODE35" s="2"/>
      <c r="ODF35" s="2"/>
      <c r="ODG35" s="2"/>
      <c r="ODH35" s="2"/>
      <c r="ODI35" s="2"/>
      <c r="ODJ35" s="2"/>
      <c r="ODK35" s="2"/>
      <c r="ODL35" s="2"/>
      <c r="ODM35" s="2"/>
      <c r="ODN35" s="2"/>
      <c r="ODO35" s="2"/>
      <c r="ODP35" s="2"/>
      <c r="ODQ35" s="2"/>
      <c r="ODR35" s="2"/>
      <c r="ODS35" s="2"/>
      <c r="ODT35" s="2"/>
      <c r="ODU35" s="2"/>
      <c r="ODV35" s="2"/>
      <c r="ODW35" s="2"/>
      <c r="ODX35" s="2"/>
      <c r="ODY35" s="2"/>
      <c r="ODZ35" s="2"/>
      <c r="OEA35" s="2"/>
      <c r="OEB35" s="2"/>
      <c r="OEC35" s="2"/>
      <c r="OED35" s="2"/>
      <c r="OEE35" s="2"/>
      <c r="OEF35" s="2"/>
      <c r="OEG35" s="2"/>
      <c r="OEH35" s="2"/>
      <c r="OEI35" s="2"/>
      <c r="OEJ35" s="2"/>
      <c r="OEK35" s="2"/>
      <c r="OEL35" s="2"/>
      <c r="OEM35" s="2"/>
      <c r="OEN35" s="2"/>
      <c r="OEO35" s="2"/>
      <c r="OEP35" s="2"/>
      <c r="OEQ35" s="2"/>
      <c r="OER35" s="2"/>
      <c r="OES35" s="2"/>
      <c r="OET35" s="2"/>
      <c r="OEU35" s="2"/>
      <c r="OEV35" s="2"/>
      <c r="OEW35" s="2"/>
      <c r="OEX35" s="2"/>
      <c r="OEY35" s="2"/>
      <c r="OEZ35" s="2"/>
      <c r="OFA35" s="2"/>
      <c r="OFB35" s="2"/>
      <c r="OFC35" s="2"/>
      <c r="OFD35" s="2"/>
      <c r="OFE35" s="2"/>
      <c r="OFF35" s="2"/>
      <c r="OFG35" s="2"/>
      <c r="OFH35" s="2"/>
      <c r="OFI35" s="2"/>
      <c r="OFJ35" s="2"/>
      <c r="OFK35" s="2"/>
      <c r="OFL35" s="2"/>
      <c r="OFM35" s="2"/>
      <c r="OFN35" s="2"/>
      <c r="OFO35" s="2"/>
      <c r="OFP35" s="2"/>
      <c r="OFQ35" s="2"/>
      <c r="OFR35" s="2"/>
      <c r="OFS35" s="2"/>
      <c r="OFT35" s="2"/>
      <c r="OFU35" s="2"/>
      <c r="OFV35" s="2"/>
      <c r="OFW35" s="2"/>
      <c r="OFX35" s="2"/>
      <c r="OFY35" s="2"/>
      <c r="OFZ35" s="2"/>
      <c r="OGA35" s="2"/>
      <c r="OGB35" s="2"/>
      <c r="OGC35" s="2"/>
      <c r="OGD35" s="2"/>
      <c r="OGE35" s="2"/>
      <c r="OGF35" s="2"/>
      <c r="OGG35" s="2"/>
      <c r="OGH35" s="2"/>
      <c r="OGI35" s="2"/>
      <c r="OGJ35" s="2"/>
      <c r="OGK35" s="2"/>
      <c r="OGL35" s="2"/>
      <c r="OGM35" s="2"/>
      <c r="OGN35" s="2"/>
      <c r="OGO35" s="2"/>
      <c r="OGP35" s="2"/>
      <c r="OGQ35" s="2"/>
      <c r="OGR35" s="2"/>
      <c r="OGS35" s="2"/>
      <c r="OGT35" s="2"/>
      <c r="OGU35" s="2"/>
      <c r="OGV35" s="2"/>
      <c r="OGW35" s="2"/>
      <c r="OGX35" s="2"/>
      <c r="OGY35" s="2"/>
      <c r="OGZ35" s="2"/>
      <c r="OHA35" s="2"/>
      <c r="OHB35" s="2"/>
      <c r="OHC35" s="2"/>
      <c r="OHD35" s="2"/>
      <c r="OHE35" s="2"/>
      <c r="OHF35" s="2"/>
      <c r="OHG35" s="2"/>
      <c r="OHH35" s="2"/>
      <c r="OHI35" s="2"/>
      <c r="OHJ35" s="2"/>
      <c r="OHK35" s="2"/>
      <c r="OHL35" s="2"/>
      <c r="OHM35" s="2"/>
      <c r="OHN35" s="2"/>
      <c r="OHO35" s="2"/>
      <c r="OHP35" s="2"/>
      <c r="OHQ35" s="2"/>
      <c r="OHR35" s="2"/>
      <c r="OHS35" s="2"/>
      <c r="OHT35" s="2"/>
      <c r="OHU35" s="2"/>
      <c r="OHV35" s="2"/>
      <c r="OHW35" s="2"/>
      <c r="OHX35" s="2"/>
      <c r="OHY35" s="2"/>
      <c r="OHZ35" s="2"/>
      <c r="OIA35" s="2"/>
      <c r="OIB35" s="2"/>
      <c r="OIC35" s="2"/>
      <c r="OID35" s="2"/>
      <c r="OIE35" s="2"/>
      <c r="OIF35" s="2"/>
      <c r="OIG35" s="2"/>
      <c r="OIH35" s="2"/>
      <c r="OII35" s="2"/>
      <c r="OIJ35" s="2"/>
      <c r="OIK35" s="2"/>
      <c r="OIL35" s="2"/>
      <c r="OIM35" s="2"/>
      <c r="OIN35" s="2"/>
      <c r="OIO35" s="2"/>
      <c r="OIP35" s="2"/>
      <c r="OIQ35" s="2"/>
      <c r="OIR35" s="2"/>
      <c r="OIS35" s="2"/>
      <c r="OIT35" s="2"/>
      <c r="OIU35" s="2"/>
      <c r="OIV35" s="2"/>
      <c r="OIW35" s="2"/>
      <c r="OIX35" s="2"/>
      <c r="OIY35" s="2"/>
      <c r="OIZ35" s="2"/>
      <c r="OJA35" s="2"/>
      <c r="OJB35" s="2"/>
      <c r="OJC35" s="2"/>
      <c r="OJD35" s="2"/>
      <c r="OJE35" s="2"/>
      <c r="OJF35" s="2"/>
      <c r="OJG35" s="2"/>
      <c r="OJH35" s="2"/>
      <c r="OJI35" s="2"/>
      <c r="OJJ35" s="2"/>
      <c r="OJK35" s="2"/>
      <c r="OJL35" s="2"/>
      <c r="OJM35" s="2"/>
      <c r="OJN35" s="2"/>
      <c r="OJO35" s="2"/>
      <c r="OJP35" s="2"/>
      <c r="OJQ35" s="2"/>
      <c r="OJR35" s="2"/>
      <c r="OJS35" s="2"/>
      <c r="OJT35" s="2"/>
      <c r="OJU35" s="2"/>
      <c r="OJV35" s="2"/>
      <c r="OJW35" s="2"/>
      <c r="OJX35" s="2"/>
      <c r="OJY35" s="2"/>
      <c r="OJZ35" s="2"/>
      <c r="OKA35" s="2"/>
      <c r="OKB35" s="2"/>
      <c r="OKC35" s="2"/>
      <c r="OKD35" s="2"/>
      <c r="OKE35" s="2"/>
      <c r="OKF35" s="2"/>
      <c r="OKG35" s="2"/>
      <c r="OKH35" s="2"/>
      <c r="OKI35" s="2"/>
      <c r="OKJ35" s="2"/>
      <c r="OKK35" s="2"/>
      <c r="OKL35" s="2"/>
      <c r="OKM35" s="2"/>
      <c r="OKN35" s="2"/>
      <c r="OKO35" s="2"/>
      <c r="OKP35" s="2"/>
      <c r="OKQ35" s="2"/>
      <c r="OKR35" s="2"/>
      <c r="OKS35" s="2"/>
      <c r="OKT35" s="2"/>
      <c r="OKU35" s="2"/>
      <c r="OKV35" s="2"/>
      <c r="OKW35" s="2"/>
      <c r="OKX35" s="2"/>
      <c r="OKY35" s="2"/>
      <c r="OKZ35" s="2"/>
      <c r="OLA35" s="2"/>
      <c r="OLB35" s="2"/>
      <c r="OLC35" s="2"/>
      <c r="OLD35" s="2"/>
      <c r="OLE35" s="2"/>
      <c r="OLF35" s="2"/>
      <c r="OLG35" s="2"/>
      <c r="OLH35" s="2"/>
      <c r="OLI35" s="2"/>
      <c r="OLJ35" s="2"/>
      <c r="OLK35" s="2"/>
      <c r="OLL35" s="2"/>
      <c r="OLM35" s="2"/>
      <c r="OLN35" s="2"/>
      <c r="OLO35" s="2"/>
      <c r="OLP35" s="2"/>
      <c r="OLQ35" s="2"/>
      <c r="OLR35" s="2"/>
      <c r="OLS35" s="2"/>
      <c r="OLT35" s="2"/>
      <c r="OLU35" s="2"/>
      <c r="OLV35" s="2"/>
      <c r="OLW35" s="2"/>
      <c r="OLX35" s="2"/>
      <c r="OLY35" s="2"/>
      <c r="OLZ35" s="2"/>
      <c r="OMA35" s="2"/>
      <c r="OMB35" s="2"/>
      <c r="OMC35" s="2"/>
      <c r="OMD35" s="2"/>
      <c r="OME35" s="2"/>
      <c r="OMF35" s="2"/>
      <c r="OMG35" s="2"/>
      <c r="OMH35" s="2"/>
      <c r="OMI35" s="2"/>
      <c r="OMJ35" s="2"/>
      <c r="OMK35" s="2"/>
      <c r="OML35" s="2"/>
      <c r="OMM35" s="2"/>
      <c r="OMN35" s="2"/>
      <c r="OMO35" s="2"/>
      <c r="OMP35" s="2"/>
      <c r="OMQ35" s="2"/>
      <c r="OMR35" s="2"/>
      <c r="OMS35" s="2"/>
      <c r="OMT35" s="2"/>
      <c r="OMU35" s="2"/>
      <c r="OMV35" s="2"/>
      <c r="OMW35" s="2"/>
      <c r="OMX35" s="2"/>
      <c r="OMY35" s="2"/>
      <c r="OMZ35" s="2"/>
      <c r="ONA35" s="2"/>
      <c r="ONB35" s="2"/>
      <c r="ONC35" s="2"/>
      <c r="OND35" s="2"/>
      <c r="ONE35" s="2"/>
      <c r="ONF35" s="2"/>
      <c r="ONG35" s="2"/>
      <c r="ONH35" s="2"/>
      <c r="ONI35" s="2"/>
      <c r="ONJ35" s="2"/>
      <c r="ONK35" s="2"/>
      <c r="ONL35" s="2"/>
      <c r="ONM35" s="2"/>
      <c r="ONN35" s="2"/>
      <c r="ONO35" s="2"/>
      <c r="ONP35" s="2"/>
      <c r="ONQ35" s="2"/>
      <c r="ONR35" s="2"/>
      <c r="ONS35" s="2"/>
      <c r="ONT35" s="2"/>
      <c r="ONU35" s="2"/>
      <c r="ONV35" s="2"/>
      <c r="ONW35" s="2"/>
      <c r="ONX35" s="2"/>
      <c r="ONY35" s="2"/>
      <c r="ONZ35" s="2"/>
      <c r="OOA35" s="2"/>
      <c r="OOB35" s="2"/>
      <c r="OOC35" s="2"/>
      <c r="OOD35" s="2"/>
      <c r="OOE35" s="2"/>
      <c r="OOF35" s="2"/>
      <c r="OOG35" s="2"/>
      <c r="OOH35" s="2"/>
      <c r="OOI35" s="2"/>
      <c r="OOJ35" s="2"/>
      <c r="OOK35" s="2"/>
      <c r="OOL35" s="2"/>
      <c r="OOM35" s="2"/>
      <c r="OON35" s="2"/>
      <c r="OOO35" s="2"/>
      <c r="OOP35" s="2"/>
      <c r="OOQ35" s="2"/>
      <c r="OOR35" s="2"/>
      <c r="OOS35" s="2"/>
      <c r="OOT35" s="2"/>
      <c r="OOU35" s="2"/>
      <c r="OOV35" s="2"/>
      <c r="OOW35" s="2"/>
      <c r="OOX35" s="2"/>
      <c r="OOY35" s="2"/>
      <c r="OOZ35" s="2"/>
      <c r="OPA35" s="2"/>
      <c r="OPB35" s="2"/>
      <c r="OPC35" s="2"/>
      <c r="OPD35" s="2"/>
      <c r="OPE35" s="2"/>
      <c r="OPF35" s="2"/>
      <c r="OPG35" s="2"/>
      <c r="OPH35" s="2"/>
      <c r="OPI35" s="2"/>
      <c r="OPJ35" s="2"/>
      <c r="OPK35" s="2"/>
      <c r="OPL35" s="2"/>
      <c r="OPM35" s="2"/>
      <c r="OPN35" s="2"/>
      <c r="OPO35" s="2"/>
      <c r="OPP35" s="2"/>
      <c r="OPQ35" s="2"/>
      <c r="OPR35" s="2"/>
      <c r="OPS35" s="2"/>
      <c r="OPT35" s="2"/>
      <c r="OPU35" s="2"/>
      <c r="OPV35" s="2"/>
      <c r="OPW35" s="2"/>
      <c r="OPX35" s="2"/>
      <c r="OPY35" s="2"/>
      <c r="OPZ35" s="2"/>
      <c r="OQA35" s="2"/>
      <c r="OQB35" s="2"/>
      <c r="OQC35" s="2"/>
      <c r="OQD35" s="2"/>
      <c r="OQE35" s="2"/>
      <c r="OQF35" s="2"/>
      <c r="OQG35" s="2"/>
      <c r="OQH35" s="2"/>
      <c r="OQI35" s="2"/>
      <c r="OQJ35" s="2"/>
      <c r="OQK35" s="2"/>
      <c r="OQL35" s="2"/>
      <c r="OQM35" s="2"/>
      <c r="OQN35" s="2"/>
      <c r="OQO35" s="2"/>
      <c r="OQP35" s="2"/>
      <c r="OQQ35" s="2"/>
      <c r="OQR35" s="2"/>
      <c r="OQS35" s="2"/>
      <c r="OQT35" s="2"/>
      <c r="OQU35" s="2"/>
      <c r="OQV35" s="2"/>
      <c r="OQW35" s="2"/>
      <c r="OQX35" s="2"/>
      <c r="OQY35" s="2"/>
      <c r="OQZ35" s="2"/>
      <c r="ORA35" s="2"/>
      <c r="ORB35" s="2"/>
      <c r="ORC35" s="2"/>
      <c r="ORD35" s="2"/>
      <c r="ORE35" s="2"/>
      <c r="ORF35" s="2"/>
      <c r="ORG35" s="2"/>
      <c r="ORH35" s="2"/>
      <c r="ORI35" s="2"/>
      <c r="ORJ35" s="2"/>
      <c r="ORK35" s="2"/>
      <c r="ORL35" s="2"/>
      <c r="ORM35" s="2"/>
      <c r="ORN35" s="2"/>
      <c r="ORO35" s="2"/>
      <c r="ORP35" s="2"/>
      <c r="ORQ35" s="2"/>
      <c r="ORR35" s="2"/>
      <c r="ORS35" s="2"/>
      <c r="ORT35" s="2"/>
      <c r="ORU35" s="2"/>
      <c r="ORV35" s="2"/>
      <c r="ORW35" s="2"/>
      <c r="ORX35" s="2"/>
      <c r="ORY35" s="2"/>
      <c r="ORZ35" s="2"/>
      <c r="OSA35" s="2"/>
      <c r="OSB35" s="2"/>
      <c r="OSC35" s="2"/>
      <c r="OSD35" s="2"/>
      <c r="OSE35" s="2"/>
      <c r="OSF35" s="2"/>
      <c r="OSG35" s="2"/>
      <c r="OSH35" s="2"/>
      <c r="OSI35" s="2"/>
      <c r="OSJ35" s="2"/>
      <c r="OSK35" s="2"/>
      <c r="OSL35" s="2"/>
      <c r="OSM35" s="2"/>
      <c r="OSN35" s="2"/>
      <c r="OSO35" s="2"/>
      <c r="OSP35" s="2"/>
      <c r="OSQ35" s="2"/>
      <c r="OSR35" s="2"/>
      <c r="OSS35" s="2"/>
      <c r="OST35" s="2"/>
      <c r="OSU35" s="2"/>
      <c r="OSV35" s="2"/>
      <c r="OSW35" s="2"/>
      <c r="OSX35" s="2"/>
      <c r="OSY35" s="2"/>
      <c r="OSZ35" s="2"/>
      <c r="OTA35" s="2"/>
      <c r="OTB35" s="2"/>
      <c r="OTC35" s="2"/>
      <c r="OTD35" s="2"/>
      <c r="OTE35" s="2"/>
      <c r="OTF35" s="2"/>
      <c r="OTG35" s="2"/>
      <c r="OTH35" s="2"/>
      <c r="OTI35" s="2"/>
      <c r="OTJ35" s="2"/>
      <c r="OTK35" s="2"/>
      <c r="OTL35" s="2"/>
      <c r="OTM35" s="2"/>
      <c r="OTN35" s="2"/>
      <c r="OTO35" s="2"/>
      <c r="OTP35" s="2"/>
      <c r="OTQ35" s="2"/>
      <c r="OTR35" s="2"/>
      <c r="OTS35" s="2"/>
      <c r="OTT35" s="2"/>
      <c r="OTU35" s="2"/>
      <c r="OTV35" s="2"/>
      <c r="OTW35" s="2"/>
      <c r="OTX35" s="2"/>
      <c r="OTY35" s="2"/>
      <c r="OTZ35" s="2"/>
      <c r="OUA35" s="2"/>
      <c r="OUB35" s="2"/>
      <c r="OUC35" s="2"/>
      <c r="OUD35" s="2"/>
      <c r="OUE35" s="2"/>
      <c r="OUF35" s="2"/>
      <c r="OUG35" s="2"/>
      <c r="OUH35" s="2"/>
      <c r="OUI35" s="2"/>
      <c r="OUJ35" s="2"/>
      <c r="OUK35" s="2"/>
      <c r="OUL35" s="2"/>
      <c r="OUM35" s="2"/>
      <c r="OUN35" s="2"/>
      <c r="OUO35" s="2"/>
      <c r="OUP35" s="2"/>
      <c r="OUQ35" s="2"/>
      <c r="OUR35" s="2"/>
      <c r="OUS35" s="2"/>
      <c r="OUT35" s="2"/>
      <c r="OUU35" s="2"/>
      <c r="OUV35" s="2"/>
      <c r="OUW35" s="2"/>
      <c r="OUX35" s="2"/>
      <c r="OUY35" s="2"/>
      <c r="OUZ35" s="2"/>
      <c r="OVA35" s="2"/>
      <c r="OVB35" s="2"/>
      <c r="OVC35" s="2"/>
      <c r="OVD35" s="2"/>
      <c r="OVE35" s="2"/>
      <c r="OVF35" s="2"/>
      <c r="OVG35" s="2"/>
      <c r="OVH35" s="2"/>
      <c r="OVI35" s="2"/>
      <c r="OVJ35" s="2"/>
      <c r="OVK35" s="2"/>
      <c r="OVL35" s="2"/>
      <c r="OVM35" s="2"/>
      <c r="OVN35" s="2"/>
      <c r="OVO35" s="2"/>
      <c r="OVP35" s="2"/>
      <c r="OVQ35" s="2"/>
      <c r="OVR35" s="2"/>
      <c r="OVS35" s="2"/>
      <c r="OVT35" s="2"/>
      <c r="OVU35" s="2"/>
      <c r="OVV35" s="2"/>
      <c r="OVW35" s="2"/>
      <c r="OVX35" s="2"/>
      <c r="OVY35" s="2"/>
      <c r="OVZ35" s="2"/>
      <c r="OWA35" s="2"/>
      <c r="OWB35" s="2"/>
      <c r="OWC35" s="2"/>
      <c r="OWD35" s="2"/>
      <c r="OWE35" s="2"/>
      <c r="OWF35" s="2"/>
      <c r="OWG35" s="2"/>
      <c r="OWH35" s="2"/>
      <c r="OWI35" s="2"/>
      <c r="OWJ35" s="2"/>
      <c r="OWK35" s="2"/>
      <c r="OWL35" s="2"/>
      <c r="OWM35" s="2"/>
      <c r="OWN35" s="2"/>
      <c r="OWO35" s="2"/>
      <c r="OWP35" s="2"/>
      <c r="OWQ35" s="2"/>
      <c r="OWR35" s="2"/>
      <c r="OWS35" s="2"/>
      <c r="OWT35" s="2"/>
      <c r="OWU35" s="2"/>
      <c r="OWV35" s="2"/>
      <c r="OWW35" s="2"/>
      <c r="OWX35" s="2"/>
      <c r="OWY35" s="2"/>
      <c r="OWZ35" s="2"/>
      <c r="OXA35" s="2"/>
      <c r="OXB35" s="2"/>
      <c r="OXC35" s="2"/>
      <c r="OXD35" s="2"/>
      <c r="OXE35" s="2"/>
      <c r="OXF35" s="2"/>
      <c r="OXG35" s="2"/>
      <c r="OXH35" s="2"/>
      <c r="OXI35" s="2"/>
      <c r="OXJ35" s="2"/>
      <c r="OXK35" s="2"/>
      <c r="OXL35" s="2"/>
      <c r="OXM35" s="2"/>
      <c r="OXN35" s="2"/>
      <c r="OXO35" s="2"/>
      <c r="OXP35" s="2"/>
      <c r="OXQ35" s="2"/>
      <c r="OXR35" s="2"/>
      <c r="OXS35" s="2"/>
      <c r="OXT35" s="2"/>
      <c r="OXU35" s="2"/>
      <c r="OXV35" s="2"/>
      <c r="OXW35" s="2"/>
      <c r="OXX35" s="2"/>
      <c r="OXY35" s="2"/>
      <c r="OXZ35" s="2"/>
      <c r="OYA35" s="2"/>
      <c r="OYB35" s="2"/>
      <c r="OYC35" s="2"/>
      <c r="OYD35" s="2"/>
      <c r="OYE35" s="2"/>
      <c r="OYF35" s="2"/>
      <c r="OYG35" s="2"/>
      <c r="OYH35" s="2"/>
      <c r="OYI35" s="2"/>
      <c r="OYJ35" s="2"/>
      <c r="OYK35" s="2"/>
      <c r="OYL35" s="2"/>
      <c r="OYM35" s="2"/>
      <c r="OYN35" s="2"/>
      <c r="OYO35" s="2"/>
      <c r="OYP35" s="2"/>
      <c r="OYQ35" s="2"/>
      <c r="OYR35" s="2"/>
      <c r="OYS35" s="2"/>
      <c r="OYT35" s="2"/>
      <c r="OYU35" s="2"/>
      <c r="OYV35" s="2"/>
      <c r="OYW35" s="2"/>
      <c r="OYX35" s="2"/>
      <c r="OYY35" s="2"/>
      <c r="OYZ35" s="2"/>
      <c r="OZA35" s="2"/>
      <c r="OZB35" s="2"/>
      <c r="OZC35" s="2"/>
      <c r="OZD35" s="2"/>
      <c r="OZE35" s="2"/>
      <c r="OZF35" s="2"/>
      <c r="OZG35" s="2"/>
      <c r="OZH35" s="2"/>
      <c r="OZI35" s="2"/>
      <c r="OZJ35" s="2"/>
      <c r="OZK35" s="2"/>
      <c r="OZL35" s="2"/>
      <c r="OZM35" s="2"/>
      <c r="OZN35" s="2"/>
      <c r="OZO35" s="2"/>
      <c r="OZP35" s="2"/>
      <c r="OZQ35" s="2"/>
      <c r="OZR35" s="2"/>
      <c r="OZS35" s="2"/>
      <c r="OZT35" s="2"/>
      <c r="OZU35" s="2"/>
      <c r="OZV35" s="2"/>
      <c r="OZW35" s="2"/>
      <c r="OZX35" s="2"/>
      <c r="OZY35" s="2"/>
      <c r="OZZ35" s="2"/>
      <c r="PAA35" s="2"/>
      <c r="PAB35" s="2"/>
      <c r="PAC35" s="2"/>
      <c r="PAD35" s="2"/>
      <c r="PAE35" s="2"/>
      <c r="PAF35" s="2"/>
      <c r="PAG35" s="2"/>
      <c r="PAH35" s="2"/>
      <c r="PAI35" s="2"/>
      <c r="PAJ35" s="2"/>
      <c r="PAK35" s="2"/>
      <c r="PAL35" s="2"/>
      <c r="PAM35" s="2"/>
      <c r="PAN35" s="2"/>
      <c r="PAO35" s="2"/>
      <c r="PAP35" s="2"/>
      <c r="PAQ35" s="2"/>
      <c r="PAR35" s="2"/>
      <c r="PAS35" s="2"/>
      <c r="PAT35" s="2"/>
      <c r="PAU35" s="2"/>
      <c r="PAV35" s="2"/>
      <c r="PAW35" s="2"/>
      <c r="PAX35" s="2"/>
      <c r="PAY35" s="2"/>
      <c r="PAZ35" s="2"/>
      <c r="PBA35" s="2"/>
      <c r="PBB35" s="2"/>
      <c r="PBC35" s="2"/>
      <c r="PBD35" s="2"/>
      <c r="PBE35" s="2"/>
      <c r="PBF35" s="2"/>
      <c r="PBG35" s="2"/>
      <c r="PBH35" s="2"/>
      <c r="PBI35" s="2"/>
      <c r="PBJ35" s="2"/>
      <c r="PBK35" s="2"/>
      <c r="PBL35" s="2"/>
      <c r="PBM35" s="2"/>
      <c r="PBN35" s="2"/>
      <c r="PBO35" s="2"/>
      <c r="PBP35" s="2"/>
      <c r="PBQ35" s="2"/>
      <c r="PBR35" s="2"/>
      <c r="PBS35" s="2"/>
      <c r="PBT35" s="2"/>
      <c r="PBU35" s="2"/>
      <c r="PBV35" s="2"/>
      <c r="PBW35" s="2"/>
      <c r="PBX35" s="2"/>
      <c r="PBY35" s="2"/>
      <c r="PBZ35" s="2"/>
      <c r="PCA35" s="2"/>
      <c r="PCB35" s="2"/>
      <c r="PCC35" s="2"/>
      <c r="PCD35" s="2"/>
      <c r="PCE35" s="2"/>
      <c r="PCF35" s="2"/>
      <c r="PCG35" s="2"/>
      <c r="PCH35" s="2"/>
      <c r="PCI35" s="2"/>
      <c r="PCJ35" s="2"/>
      <c r="PCK35" s="2"/>
      <c r="PCL35" s="2"/>
      <c r="PCM35" s="2"/>
      <c r="PCN35" s="2"/>
      <c r="PCO35" s="2"/>
      <c r="PCP35" s="2"/>
      <c r="PCQ35" s="2"/>
      <c r="PCR35" s="2"/>
      <c r="PCS35" s="2"/>
      <c r="PCT35" s="2"/>
      <c r="PCU35" s="2"/>
      <c r="PCV35" s="2"/>
      <c r="PCW35" s="2"/>
      <c r="PCX35" s="2"/>
      <c r="PCY35" s="2"/>
      <c r="PCZ35" s="2"/>
      <c r="PDA35" s="2"/>
      <c r="PDB35" s="2"/>
      <c r="PDC35" s="2"/>
      <c r="PDD35" s="2"/>
      <c r="PDE35" s="2"/>
      <c r="PDF35" s="2"/>
      <c r="PDG35" s="2"/>
      <c r="PDH35" s="2"/>
      <c r="PDI35" s="2"/>
      <c r="PDJ35" s="2"/>
      <c r="PDK35" s="2"/>
      <c r="PDL35" s="2"/>
      <c r="PDM35" s="2"/>
      <c r="PDN35" s="2"/>
      <c r="PDO35" s="2"/>
      <c r="PDP35" s="2"/>
      <c r="PDQ35" s="2"/>
      <c r="PDR35" s="2"/>
      <c r="PDS35" s="2"/>
      <c r="PDT35" s="2"/>
      <c r="PDU35" s="2"/>
      <c r="PDV35" s="2"/>
      <c r="PDW35" s="2"/>
      <c r="PDX35" s="2"/>
      <c r="PDY35" s="2"/>
      <c r="PDZ35" s="2"/>
      <c r="PEA35" s="2"/>
      <c r="PEB35" s="2"/>
      <c r="PEC35" s="2"/>
      <c r="PED35" s="2"/>
      <c r="PEE35" s="2"/>
      <c r="PEF35" s="2"/>
      <c r="PEG35" s="2"/>
      <c r="PEH35" s="2"/>
      <c r="PEI35" s="2"/>
      <c r="PEJ35" s="2"/>
      <c r="PEK35" s="2"/>
      <c r="PEL35" s="2"/>
      <c r="PEM35" s="2"/>
      <c r="PEN35" s="2"/>
      <c r="PEO35" s="2"/>
      <c r="PEP35" s="2"/>
      <c r="PEQ35" s="2"/>
      <c r="PER35" s="2"/>
      <c r="PES35" s="2"/>
      <c r="PET35" s="2"/>
      <c r="PEU35" s="2"/>
      <c r="PEV35" s="2"/>
      <c r="PEW35" s="2"/>
      <c r="PEX35" s="2"/>
      <c r="PEY35" s="2"/>
      <c r="PEZ35" s="2"/>
      <c r="PFA35" s="2"/>
      <c r="PFB35" s="2"/>
      <c r="PFC35" s="2"/>
      <c r="PFD35" s="2"/>
      <c r="PFE35" s="2"/>
      <c r="PFF35" s="2"/>
      <c r="PFG35" s="2"/>
      <c r="PFH35" s="2"/>
      <c r="PFI35" s="2"/>
      <c r="PFJ35" s="2"/>
      <c r="PFK35" s="2"/>
      <c r="PFL35" s="2"/>
      <c r="PFM35" s="2"/>
      <c r="PFN35" s="2"/>
      <c r="PFO35" s="2"/>
      <c r="PFP35" s="2"/>
      <c r="PFQ35" s="2"/>
      <c r="PFR35" s="2"/>
      <c r="PFS35" s="2"/>
      <c r="PFT35" s="2"/>
      <c r="PFU35" s="2"/>
      <c r="PFV35" s="2"/>
      <c r="PFW35" s="2"/>
      <c r="PFX35" s="2"/>
      <c r="PFY35" s="2"/>
      <c r="PFZ35" s="2"/>
      <c r="PGA35" s="2"/>
      <c r="PGB35" s="2"/>
      <c r="PGC35" s="2"/>
      <c r="PGD35" s="2"/>
      <c r="PGE35" s="2"/>
      <c r="PGF35" s="2"/>
      <c r="PGG35" s="2"/>
      <c r="PGH35" s="2"/>
      <c r="PGI35" s="2"/>
      <c r="PGJ35" s="2"/>
      <c r="PGK35" s="2"/>
      <c r="PGL35" s="2"/>
      <c r="PGM35" s="2"/>
      <c r="PGN35" s="2"/>
      <c r="PGO35" s="2"/>
      <c r="PGP35" s="2"/>
      <c r="PGQ35" s="2"/>
      <c r="PGR35" s="2"/>
      <c r="PGS35" s="2"/>
      <c r="PGT35" s="2"/>
      <c r="PGU35" s="2"/>
      <c r="PGV35" s="2"/>
      <c r="PGW35" s="2"/>
      <c r="PGX35" s="2"/>
      <c r="PGY35" s="2"/>
      <c r="PGZ35" s="2"/>
      <c r="PHA35" s="2"/>
      <c r="PHB35" s="2"/>
      <c r="PHC35" s="2"/>
      <c r="PHD35" s="2"/>
      <c r="PHE35" s="2"/>
      <c r="PHF35" s="2"/>
      <c r="PHG35" s="2"/>
      <c r="PHH35" s="2"/>
      <c r="PHI35" s="2"/>
      <c r="PHJ35" s="2"/>
      <c r="PHK35" s="2"/>
      <c r="PHL35" s="2"/>
      <c r="PHM35" s="2"/>
      <c r="PHN35" s="2"/>
      <c r="PHO35" s="2"/>
      <c r="PHP35" s="2"/>
      <c r="PHQ35" s="2"/>
      <c r="PHR35" s="2"/>
      <c r="PHS35" s="2"/>
      <c r="PHT35" s="2"/>
      <c r="PHU35" s="2"/>
      <c r="PHV35" s="2"/>
      <c r="PHW35" s="2"/>
      <c r="PHX35" s="2"/>
      <c r="PHY35" s="2"/>
      <c r="PHZ35" s="2"/>
      <c r="PIA35" s="2"/>
      <c r="PIB35" s="2"/>
      <c r="PIC35" s="2"/>
      <c r="PID35" s="2"/>
      <c r="PIE35" s="2"/>
      <c r="PIF35" s="2"/>
      <c r="PIG35" s="2"/>
      <c r="PIH35" s="2"/>
      <c r="PII35" s="2"/>
      <c r="PIJ35" s="2"/>
      <c r="PIK35" s="2"/>
      <c r="PIL35" s="2"/>
      <c r="PIM35" s="2"/>
      <c r="PIN35" s="2"/>
      <c r="PIO35" s="2"/>
      <c r="PIP35" s="2"/>
      <c r="PIQ35" s="2"/>
      <c r="PIR35" s="2"/>
      <c r="PIS35" s="2"/>
      <c r="PIT35" s="2"/>
      <c r="PIU35" s="2"/>
      <c r="PIV35" s="2"/>
      <c r="PIW35" s="2"/>
      <c r="PIX35" s="2"/>
      <c r="PIY35" s="2"/>
      <c r="PIZ35" s="2"/>
      <c r="PJA35" s="2"/>
      <c r="PJB35" s="2"/>
      <c r="PJC35" s="2"/>
      <c r="PJD35" s="2"/>
      <c r="PJE35" s="2"/>
      <c r="PJF35" s="2"/>
      <c r="PJG35" s="2"/>
      <c r="PJH35" s="2"/>
      <c r="PJI35" s="2"/>
      <c r="PJJ35" s="2"/>
      <c r="PJK35" s="2"/>
      <c r="PJL35" s="2"/>
      <c r="PJM35" s="2"/>
      <c r="PJN35" s="2"/>
      <c r="PJO35" s="2"/>
      <c r="PJP35" s="2"/>
      <c r="PJQ35" s="2"/>
      <c r="PJR35" s="2"/>
      <c r="PJS35" s="2"/>
      <c r="PJT35" s="2"/>
      <c r="PJU35" s="2"/>
      <c r="PJV35" s="2"/>
      <c r="PJW35" s="2"/>
      <c r="PJX35" s="2"/>
      <c r="PJY35" s="2"/>
      <c r="PJZ35" s="2"/>
      <c r="PKA35" s="2"/>
      <c r="PKB35" s="2"/>
      <c r="PKC35" s="2"/>
      <c r="PKD35" s="2"/>
      <c r="PKE35" s="2"/>
      <c r="PKF35" s="2"/>
      <c r="PKG35" s="2"/>
      <c r="PKH35" s="2"/>
      <c r="PKI35" s="2"/>
      <c r="PKJ35" s="2"/>
      <c r="PKK35" s="2"/>
      <c r="PKL35" s="2"/>
      <c r="PKM35" s="2"/>
      <c r="PKN35" s="2"/>
      <c r="PKO35" s="2"/>
      <c r="PKP35" s="2"/>
      <c r="PKQ35" s="2"/>
      <c r="PKR35" s="2"/>
      <c r="PKS35" s="2"/>
      <c r="PKT35" s="2"/>
      <c r="PKU35" s="2"/>
      <c r="PKV35" s="2"/>
      <c r="PKW35" s="2"/>
      <c r="PKX35" s="2"/>
      <c r="PKY35" s="2"/>
      <c r="PKZ35" s="2"/>
      <c r="PLA35" s="2"/>
      <c r="PLB35" s="2"/>
      <c r="PLC35" s="2"/>
      <c r="PLD35" s="2"/>
      <c r="PLE35" s="2"/>
      <c r="PLF35" s="2"/>
      <c r="PLG35" s="2"/>
      <c r="PLH35" s="2"/>
      <c r="PLI35" s="2"/>
      <c r="PLJ35" s="2"/>
      <c r="PLK35" s="2"/>
      <c r="PLL35" s="2"/>
      <c r="PLM35" s="2"/>
      <c r="PLN35" s="2"/>
      <c r="PLO35" s="2"/>
      <c r="PLP35" s="2"/>
      <c r="PLQ35" s="2"/>
      <c r="PLR35" s="2"/>
      <c r="PLS35" s="2"/>
      <c r="PLT35" s="2"/>
      <c r="PLU35" s="2"/>
      <c r="PLV35" s="2"/>
      <c r="PLW35" s="2"/>
      <c r="PLX35" s="2"/>
      <c r="PLY35" s="2"/>
      <c r="PLZ35" s="2"/>
      <c r="PMA35" s="2"/>
      <c r="PMB35" s="2"/>
      <c r="PMC35" s="2"/>
      <c r="PMD35" s="2"/>
      <c r="PME35" s="2"/>
      <c r="PMF35" s="2"/>
      <c r="PMG35" s="2"/>
      <c r="PMH35" s="2"/>
      <c r="PMI35" s="2"/>
      <c r="PMJ35" s="2"/>
      <c r="PMK35" s="2"/>
      <c r="PML35" s="2"/>
      <c r="PMM35" s="2"/>
      <c r="PMN35" s="2"/>
      <c r="PMO35" s="2"/>
      <c r="PMP35" s="2"/>
      <c r="PMQ35" s="2"/>
      <c r="PMR35" s="2"/>
      <c r="PMS35" s="2"/>
      <c r="PMT35" s="2"/>
      <c r="PMU35" s="2"/>
      <c r="PMV35" s="2"/>
      <c r="PMW35" s="2"/>
      <c r="PMX35" s="2"/>
      <c r="PMY35" s="2"/>
      <c r="PMZ35" s="2"/>
      <c r="PNA35" s="2"/>
      <c r="PNB35" s="2"/>
      <c r="PNC35" s="2"/>
      <c r="PND35" s="2"/>
      <c r="PNE35" s="2"/>
      <c r="PNF35" s="2"/>
      <c r="PNG35" s="2"/>
      <c r="PNH35" s="2"/>
      <c r="PNI35" s="2"/>
      <c r="PNJ35" s="2"/>
      <c r="PNK35" s="2"/>
      <c r="PNL35" s="2"/>
      <c r="PNM35" s="2"/>
      <c r="PNN35" s="2"/>
      <c r="PNO35" s="2"/>
      <c r="PNP35" s="2"/>
      <c r="PNQ35" s="2"/>
      <c r="PNR35" s="2"/>
      <c r="PNS35" s="2"/>
      <c r="PNT35" s="2"/>
      <c r="PNU35" s="2"/>
      <c r="PNV35" s="2"/>
      <c r="PNW35" s="2"/>
      <c r="PNX35" s="2"/>
      <c r="PNY35" s="2"/>
      <c r="PNZ35" s="2"/>
      <c r="POA35" s="2"/>
      <c r="POB35" s="2"/>
      <c r="POC35" s="2"/>
      <c r="POD35" s="2"/>
      <c r="POE35" s="2"/>
      <c r="POF35" s="2"/>
      <c r="POG35" s="2"/>
      <c r="POH35" s="2"/>
      <c r="POI35" s="2"/>
      <c r="POJ35" s="2"/>
      <c r="POK35" s="2"/>
      <c r="POL35" s="2"/>
      <c r="POM35" s="2"/>
      <c r="PON35" s="2"/>
      <c r="POO35" s="2"/>
      <c r="POP35" s="2"/>
      <c r="POQ35" s="2"/>
      <c r="POR35" s="2"/>
      <c r="POS35" s="2"/>
      <c r="POT35" s="2"/>
      <c r="POU35" s="2"/>
      <c r="POV35" s="2"/>
      <c r="POW35" s="2"/>
      <c r="POX35" s="2"/>
      <c r="POY35" s="2"/>
      <c r="POZ35" s="2"/>
      <c r="PPA35" s="2"/>
      <c r="PPB35" s="2"/>
      <c r="PPC35" s="2"/>
      <c r="PPD35" s="2"/>
      <c r="PPE35" s="2"/>
      <c r="PPF35" s="2"/>
      <c r="PPG35" s="2"/>
      <c r="PPH35" s="2"/>
      <c r="PPI35" s="2"/>
      <c r="PPJ35" s="2"/>
      <c r="PPK35" s="2"/>
      <c r="PPL35" s="2"/>
      <c r="PPM35" s="2"/>
      <c r="PPN35" s="2"/>
      <c r="PPO35" s="2"/>
      <c r="PPP35" s="2"/>
      <c r="PPQ35" s="2"/>
      <c r="PPR35" s="2"/>
      <c r="PPS35" s="2"/>
      <c r="PPT35" s="2"/>
      <c r="PPU35" s="2"/>
      <c r="PPV35" s="2"/>
      <c r="PPW35" s="2"/>
      <c r="PPX35" s="2"/>
      <c r="PPY35" s="2"/>
      <c r="PPZ35" s="2"/>
      <c r="PQA35" s="2"/>
      <c r="PQB35" s="2"/>
      <c r="PQC35" s="2"/>
      <c r="PQD35" s="2"/>
      <c r="PQE35" s="2"/>
      <c r="PQF35" s="2"/>
      <c r="PQG35" s="2"/>
      <c r="PQH35" s="2"/>
      <c r="PQI35" s="2"/>
      <c r="PQJ35" s="2"/>
      <c r="PQK35" s="2"/>
      <c r="PQL35" s="2"/>
      <c r="PQM35" s="2"/>
      <c r="PQN35" s="2"/>
      <c r="PQO35" s="2"/>
      <c r="PQP35" s="2"/>
      <c r="PQQ35" s="2"/>
      <c r="PQR35" s="2"/>
      <c r="PQS35" s="2"/>
      <c r="PQT35" s="2"/>
      <c r="PQU35" s="2"/>
      <c r="PQV35" s="2"/>
      <c r="PQW35" s="2"/>
      <c r="PQX35" s="2"/>
      <c r="PQY35" s="2"/>
      <c r="PQZ35" s="2"/>
      <c r="PRA35" s="2"/>
      <c r="PRB35" s="2"/>
      <c r="PRC35" s="2"/>
      <c r="PRD35" s="2"/>
      <c r="PRE35" s="2"/>
      <c r="PRF35" s="2"/>
      <c r="PRG35" s="2"/>
      <c r="PRH35" s="2"/>
      <c r="PRI35" s="2"/>
      <c r="PRJ35" s="2"/>
      <c r="PRK35" s="2"/>
      <c r="PRL35" s="2"/>
      <c r="PRM35" s="2"/>
      <c r="PRN35" s="2"/>
      <c r="PRO35" s="2"/>
      <c r="PRP35" s="2"/>
      <c r="PRQ35" s="2"/>
      <c r="PRR35" s="2"/>
      <c r="PRS35" s="2"/>
      <c r="PRT35" s="2"/>
      <c r="PRU35" s="2"/>
      <c r="PRV35" s="2"/>
      <c r="PRW35" s="2"/>
      <c r="PRX35" s="2"/>
      <c r="PRY35" s="2"/>
      <c r="PRZ35" s="2"/>
      <c r="PSA35" s="2"/>
      <c r="PSB35" s="2"/>
      <c r="PSC35" s="2"/>
      <c r="PSD35" s="2"/>
      <c r="PSE35" s="2"/>
      <c r="PSF35" s="2"/>
      <c r="PSG35" s="2"/>
      <c r="PSH35" s="2"/>
      <c r="PSI35" s="2"/>
      <c r="PSJ35" s="2"/>
      <c r="PSK35" s="2"/>
      <c r="PSL35" s="2"/>
      <c r="PSM35" s="2"/>
      <c r="PSN35" s="2"/>
      <c r="PSO35" s="2"/>
      <c r="PSP35" s="2"/>
      <c r="PSQ35" s="2"/>
      <c r="PSR35" s="2"/>
      <c r="PSS35" s="2"/>
      <c r="PST35" s="2"/>
      <c r="PSU35" s="2"/>
      <c r="PSV35" s="2"/>
      <c r="PSW35" s="2"/>
      <c r="PSX35" s="2"/>
      <c r="PSY35" s="2"/>
      <c r="PSZ35" s="2"/>
      <c r="PTA35" s="2"/>
      <c r="PTB35" s="2"/>
      <c r="PTC35" s="2"/>
      <c r="PTD35" s="2"/>
      <c r="PTE35" s="2"/>
      <c r="PTF35" s="2"/>
      <c r="PTG35" s="2"/>
      <c r="PTH35" s="2"/>
      <c r="PTI35" s="2"/>
      <c r="PTJ35" s="2"/>
      <c r="PTK35" s="2"/>
      <c r="PTL35" s="2"/>
      <c r="PTM35" s="2"/>
      <c r="PTN35" s="2"/>
      <c r="PTO35" s="2"/>
      <c r="PTP35" s="2"/>
      <c r="PTQ35" s="2"/>
      <c r="PTR35" s="2"/>
      <c r="PTS35" s="2"/>
      <c r="PTT35" s="2"/>
      <c r="PTU35" s="2"/>
      <c r="PTV35" s="2"/>
      <c r="PTW35" s="2"/>
      <c r="PTX35" s="2"/>
      <c r="PTY35" s="2"/>
      <c r="PTZ35" s="2"/>
      <c r="PUA35" s="2"/>
      <c r="PUB35" s="2"/>
      <c r="PUC35" s="2"/>
      <c r="PUD35" s="2"/>
      <c r="PUE35" s="2"/>
      <c r="PUF35" s="2"/>
      <c r="PUG35" s="2"/>
      <c r="PUH35" s="2"/>
      <c r="PUI35" s="2"/>
      <c r="PUJ35" s="2"/>
      <c r="PUK35" s="2"/>
      <c r="PUL35" s="2"/>
      <c r="PUM35" s="2"/>
      <c r="PUN35" s="2"/>
      <c r="PUO35" s="2"/>
      <c r="PUP35" s="2"/>
      <c r="PUQ35" s="2"/>
      <c r="PUR35" s="2"/>
      <c r="PUS35" s="2"/>
      <c r="PUT35" s="2"/>
      <c r="PUU35" s="2"/>
      <c r="PUV35" s="2"/>
      <c r="PUW35" s="2"/>
      <c r="PUX35" s="2"/>
      <c r="PUY35" s="2"/>
      <c r="PUZ35" s="2"/>
      <c r="PVA35" s="2"/>
      <c r="PVB35" s="2"/>
      <c r="PVC35" s="2"/>
      <c r="PVD35" s="2"/>
      <c r="PVE35" s="2"/>
      <c r="PVF35" s="2"/>
      <c r="PVG35" s="2"/>
      <c r="PVH35" s="2"/>
      <c r="PVI35" s="2"/>
      <c r="PVJ35" s="2"/>
      <c r="PVK35" s="2"/>
      <c r="PVL35" s="2"/>
      <c r="PVM35" s="2"/>
      <c r="PVN35" s="2"/>
      <c r="PVO35" s="2"/>
      <c r="PVP35" s="2"/>
      <c r="PVQ35" s="2"/>
      <c r="PVR35" s="2"/>
      <c r="PVS35" s="2"/>
      <c r="PVT35" s="2"/>
      <c r="PVU35" s="2"/>
      <c r="PVV35" s="2"/>
      <c r="PVW35" s="2"/>
      <c r="PVX35" s="2"/>
      <c r="PVY35" s="2"/>
      <c r="PVZ35" s="2"/>
      <c r="PWA35" s="2"/>
      <c r="PWB35" s="2"/>
      <c r="PWC35" s="2"/>
      <c r="PWD35" s="2"/>
      <c r="PWE35" s="2"/>
      <c r="PWF35" s="2"/>
      <c r="PWG35" s="2"/>
      <c r="PWH35" s="2"/>
      <c r="PWI35" s="2"/>
      <c r="PWJ35" s="2"/>
      <c r="PWK35" s="2"/>
      <c r="PWL35" s="2"/>
      <c r="PWM35" s="2"/>
      <c r="PWN35" s="2"/>
      <c r="PWO35" s="2"/>
      <c r="PWP35" s="2"/>
      <c r="PWQ35" s="2"/>
      <c r="PWR35" s="2"/>
      <c r="PWS35" s="2"/>
      <c r="PWT35" s="2"/>
      <c r="PWU35" s="2"/>
      <c r="PWV35" s="2"/>
      <c r="PWW35" s="2"/>
      <c r="PWX35" s="2"/>
      <c r="PWY35" s="2"/>
      <c r="PWZ35" s="2"/>
      <c r="PXA35" s="2"/>
      <c r="PXB35" s="2"/>
      <c r="PXC35" s="2"/>
      <c r="PXD35" s="2"/>
      <c r="PXE35" s="2"/>
      <c r="PXF35" s="2"/>
      <c r="PXG35" s="2"/>
      <c r="PXH35" s="2"/>
      <c r="PXI35" s="2"/>
      <c r="PXJ35" s="2"/>
      <c r="PXK35" s="2"/>
      <c r="PXL35" s="2"/>
      <c r="PXM35" s="2"/>
      <c r="PXN35" s="2"/>
      <c r="PXO35" s="2"/>
      <c r="PXP35" s="2"/>
      <c r="PXQ35" s="2"/>
      <c r="PXR35" s="2"/>
      <c r="PXS35" s="2"/>
      <c r="PXT35" s="2"/>
      <c r="PXU35" s="2"/>
      <c r="PXV35" s="2"/>
      <c r="PXW35" s="2"/>
      <c r="PXX35" s="2"/>
      <c r="PXY35" s="2"/>
      <c r="PXZ35" s="2"/>
      <c r="PYA35" s="2"/>
      <c r="PYB35" s="2"/>
      <c r="PYC35" s="2"/>
      <c r="PYD35" s="2"/>
      <c r="PYE35" s="2"/>
      <c r="PYF35" s="2"/>
      <c r="PYG35" s="2"/>
      <c r="PYH35" s="2"/>
      <c r="PYI35" s="2"/>
      <c r="PYJ35" s="2"/>
      <c r="PYK35" s="2"/>
      <c r="PYL35" s="2"/>
      <c r="PYM35" s="2"/>
      <c r="PYN35" s="2"/>
      <c r="PYO35" s="2"/>
      <c r="PYP35" s="2"/>
      <c r="PYQ35" s="2"/>
      <c r="PYR35" s="2"/>
      <c r="PYS35" s="2"/>
      <c r="PYT35" s="2"/>
      <c r="PYU35" s="2"/>
      <c r="PYV35" s="2"/>
      <c r="PYW35" s="2"/>
      <c r="PYX35" s="2"/>
      <c r="PYY35" s="2"/>
      <c r="PYZ35" s="2"/>
      <c r="PZA35" s="2"/>
      <c r="PZB35" s="2"/>
      <c r="PZC35" s="2"/>
      <c r="PZD35" s="2"/>
      <c r="PZE35" s="2"/>
      <c r="PZF35" s="2"/>
      <c r="PZG35" s="2"/>
      <c r="PZH35" s="2"/>
      <c r="PZI35" s="2"/>
      <c r="PZJ35" s="2"/>
      <c r="PZK35" s="2"/>
      <c r="PZL35" s="2"/>
      <c r="PZM35" s="2"/>
      <c r="PZN35" s="2"/>
      <c r="PZO35" s="2"/>
      <c r="PZP35" s="2"/>
      <c r="PZQ35" s="2"/>
      <c r="PZR35" s="2"/>
      <c r="PZS35" s="2"/>
      <c r="PZT35" s="2"/>
      <c r="PZU35" s="2"/>
      <c r="PZV35" s="2"/>
      <c r="PZW35" s="2"/>
      <c r="PZX35" s="2"/>
      <c r="PZY35" s="2"/>
      <c r="PZZ35" s="2"/>
      <c r="QAA35" s="2"/>
      <c r="QAB35" s="2"/>
      <c r="QAC35" s="2"/>
      <c r="QAD35" s="2"/>
      <c r="QAE35" s="2"/>
      <c r="QAF35" s="2"/>
      <c r="QAG35" s="2"/>
      <c r="QAH35" s="2"/>
      <c r="QAI35" s="2"/>
      <c r="QAJ35" s="2"/>
      <c r="QAK35" s="2"/>
      <c r="QAL35" s="2"/>
      <c r="QAM35" s="2"/>
      <c r="QAN35" s="2"/>
      <c r="QAO35" s="2"/>
      <c r="QAP35" s="2"/>
      <c r="QAQ35" s="2"/>
      <c r="QAR35" s="2"/>
      <c r="QAS35" s="2"/>
      <c r="QAT35" s="2"/>
      <c r="QAU35" s="2"/>
      <c r="QAV35" s="2"/>
      <c r="QAW35" s="2"/>
      <c r="QAX35" s="2"/>
      <c r="QAY35" s="2"/>
      <c r="QAZ35" s="2"/>
      <c r="QBA35" s="2"/>
      <c r="QBB35" s="2"/>
      <c r="QBC35" s="2"/>
      <c r="QBD35" s="2"/>
      <c r="QBE35" s="2"/>
      <c r="QBF35" s="2"/>
      <c r="QBG35" s="2"/>
      <c r="QBH35" s="2"/>
      <c r="QBI35" s="2"/>
      <c r="QBJ35" s="2"/>
      <c r="QBK35" s="2"/>
      <c r="QBL35" s="2"/>
      <c r="QBM35" s="2"/>
      <c r="QBN35" s="2"/>
      <c r="QBO35" s="2"/>
      <c r="QBP35" s="2"/>
      <c r="QBQ35" s="2"/>
      <c r="QBR35" s="2"/>
      <c r="QBS35" s="2"/>
      <c r="QBT35" s="2"/>
      <c r="QBU35" s="2"/>
      <c r="QBV35" s="2"/>
      <c r="QBW35" s="2"/>
      <c r="QBX35" s="2"/>
      <c r="QBY35" s="2"/>
      <c r="QBZ35" s="2"/>
      <c r="QCA35" s="2"/>
      <c r="QCB35" s="2"/>
      <c r="QCC35" s="2"/>
      <c r="QCD35" s="2"/>
      <c r="QCE35" s="2"/>
      <c r="QCF35" s="2"/>
      <c r="QCG35" s="2"/>
      <c r="QCH35" s="2"/>
      <c r="QCI35" s="2"/>
      <c r="QCJ35" s="2"/>
      <c r="QCK35" s="2"/>
      <c r="QCL35" s="2"/>
      <c r="QCM35" s="2"/>
      <c r="QCN35" s="2"/>
      <c r="QCO35" s="2"/>
      <c r="QCP35" s="2"/>
      <c r="QCQ35" s="2"/>
      <c r="QCR35" s="2"/>
      <c r="QCS35" s="2"/>
      <c r="QCT35" s="2"/>
      <c r="QCU35" s="2"/>
      <c r="QCV35" s="2"/>
      <c r="QCW35" s="2"/>
      <c r="QCX35" s="2"/>
      <c r="QCY35" s="2"/>
      <c r="QCZ35" s="2"/>
      <c r="QDA35" s="2"/>
      <c r="QDB35" s="2"/>
      <c r="QDC35" s="2"/>
      <c r="QDD35" s="2"/>
      <c r="QDE35" s="2"/>
      <c r="QDF35" s="2"/>
      <c r="QDG35" s="2"/>
      <c r="QDH35" s="2"/>
      <c r="QDI35" s="2"/>
      <c r="QDJ35" s="2"/>
      <c r="QDK35" s="2"/>
      <c r="QDL35" s="2"/>
      <c r="QDM35" s="2"/>
      <c r="QDN35" s="2"/>
      <c r="QDO35" s="2"/>
      <c r="QDP35" s="2"/>
      <c r="QDQ35" s="2"/>
      <c r="QDR35" s="2"/>
      <c r="QDS35" s="2"/>
      <c r="QDT35" s="2"/>
      <c r="QDU35" s="2"/>
      <c r="QDV35" s="2"/>
      <c r="QDW35" s="2"/>
      <c r="QDX35" s="2"/>
      <c r="QDY35" s="2"/>
      <c r="QDZ35" s="2"/>
      <c r="QEA35" s="2"/>
      <c r="QEB35" s="2"/>
      <c r="QEC35" s="2"/>
      <c r="QED35" s="2"/>
      <c r="QEE35" s="2"/>
      <c r="QEF35" s="2"/>
      <c r="QEG35" s="2"/>
      <c r="QEH35" s="2"/>
      <c r="QEI35" s="2"/>
      <c r="QEJ35" s="2"/>
      <c r="QEK35" s="2"/>
      <c r="QEL35" s="2"/>
      <c r="QEM35" s="2"/>
      <c r="QEN35" s="2"/>
      <c r="QEO35" s="2"/>
      <c r="QEP35" s="2"/>
      <c r="QEQ35" s="2"/>
      <c r="QER35" s="2"/>
      <c r="QES35" s="2"/>
      <c r="QET35" s="2"/>
      <c r="QEU35" s="2"/>
      <c r="QEV35" s="2"/>
      <c r="QEW35" s="2"/>
      <c r="QEX35" s="2"/>
      <c r="QEY35" s="2"/>
      <c r="QEZ35" s="2"/>
      <c r="QFA35" s="2"/>
      <c r="QFB35" s="2"/>
      <c r="QFC35" s="2"/>
      <c r="QFD35" s="2"/>
      <c r="QFE35" s="2"/>
      <c r="QFF35" s="2"/>
      <c r="QFG35" s="2"/>
      <c r="QFH35" s="2"/>
      <c r="QFI35" s="2"/>
      <c r="QFJ35" s="2"/>
      <c r="QFK35" s="2"/>
      <c r="QFL35" s="2"/>
      <c r="QFM35" s="2"/>
      <c r="QFN35" s="2"/>
      <c r="QFO35" s="2"/>
      <c r="QFP35" s="2"/>
      <c r="QFQ35" s="2"/>
      <c r="QFR35" s="2"/>
      <c r="QFS35" s="2"/>
      <c r="QFT35" s="2"/>
      <c r="QFU35" s="2"/>
      <c r="QFV35" s="2"/>
      <c r="QFW35" s="2"/>
      <c r="QFX35" s="2"/>
      <c r="QFY35" s="2"/>
      <c r="QFZ35" s="2"/>
      <c r="QGA35" s="2"/>
      <c r="QGB35" s="2"/>
      <c r="QGC35" s="2"/>
      <c r="QGD35" s="2"/>
      <c r="QGE35" s="2"/>
      <c r="QGF35" s="2"/>
      <c r="QGG35" s="2"/>
      <c r="QGH35" s="2"/>
      <c r="QGI35" s="2"/>
      <c r="QGJ35" s="2"/>
      <c r="QGK35" s="2"/>
      <c r="QGL35" s="2"/>
      <c r="QGM35" s="2"/>
      <c r="QGN35" s="2"/>
      <c r="QGO35" s="2"/>
      <c r="QGP35" s="2"/>
      <c r="QGQ35" s="2"/>
      <c r="QGR35" s="2"/>
      <c r="QGS35" s="2"/>
      <c r="QGT35" s="2"/>
      <c r="QGU35" s="2"/>
      <c r="QGV35" s="2"/>
      <c r="QGW35" s="2"/>
      <c r="QGX35" s="2"/>
      <c r="QGY35" s="2"/>
      <c r="QGZ35" s="2"/>
      <c r="QHA35" s="2"/>
      <c r="QHB35" s="2"/>
      <c r="QHC35" s="2"/>
      <c r="QHD35" s="2"/>
      <c r="QHE35" s="2"/>
      <c r="QHF35" s="2"/>
      <c r="QHG35" s="2"/>
      <c r="QHH35" s="2"/>
      <c r="QHI35" s="2"/>
      <c r="QHJ35" s="2"/>
      <c r="QHK35" s="2"/>
      <c r="QHL35" s="2"/>
      <c r="QHM35" s="2"/>
      <c r="QHN35" s="2"/>
      <c r="QHO35" s="2"/>
      <c r="QHP35" s="2"/>
      <c r="QHQ35" s="2"/>
      <c r="QHR35" s="2"/>
      <c r="QHS35" s="2"/>
      <c r="QHT35" s="2"/>
      <c r="QHU35" s="2"/>
      <c r="QHV35" s="2"/>
      <c r="QHW35" s="2"/>
      <c r="QHX35" s="2"/>
      <c r="QHY35" s="2"/>
      <c r="QHZ35" s="2"/>
      <c r="QIA35" s="2"/>
      <c r="QIB35" s="2"/>
      <c r="QIC35" s="2"/>
      <c r="QID35" s="2"/>
      <c r="QIE35" s="2"/>
      <c r="QIF35" s="2"/>
      <c r="QIG35" s="2"/>
      <c r="QIH35" s="2"/>
      <c r="QII35" s="2"/>
      <c r="QIJ35" s="2"/>
      <c r="QIK35" s="2"/>
      <c r="QIL35" s="2"/>
      <c r="QIM35" s="2"/>
      <c r="QIN35" s="2"/>
      <c r="QIO35" s="2"/>
      <c r="QIP35" s="2"/>
      <c r="QIQ35" s="2"/>
      <c r="QIR35" s="2"/>
      <c r="QIS35" s="2"/>
      <c r="QIT35" s="2"/>
      <c r="QIU35" s="2"/>
      <c r="QIV35" s="2"/>
      <c r="QIW35" s="2"/>
      <c r="QIX35" s="2"/>
      <c r="QIY35" s="2"/>
      <c r="QIZ35" s="2"/>
      <c r="QJA35" s="2"/>
      <c r="QJB35" s="2"/>
      <c r="QJC35" s="2"/>
      <c r="QJD35" s="2"/>
      <c r="QJE35" s="2"/>
      <c r="QJF35" s="2"/>
      <c r="QJG35" s="2"/>
      <c r="QJH35" s="2"/>
      <c r="QJI35" s="2"/>
      <c r="QJJ35" s="2"/>
      <c r="QJK35" s="2"/>
      <c r="QJL35" s="2"/>
      <c r="QJM35" s="2"/>
      <c r="QJN35" s="2"/>
      <c r="QJO35" s="2"/>
      <c r="QJP35" s="2"/>
      <c r="QJQ35" s="2"/>
      <c r="QJR35" s="2"/>
      <c r="QJS35" s="2"/>
      <c r="QJT35" s="2"/>
      <c r="QJU35" s="2"/>
      <c r="QJV35" s="2"/>
      <c r="QJW35" s="2"/>
      <c r="QJX35" s="2"/>
      <c r="QJY35" s="2"/>
      <c r="QJZ35" s="2"/>
      <c r="QKA35" s="2"/>
      <c r="QKB35" s="2"/>
      <c r="QKC35" s="2"/>
      <c r="QKD35" s="2"/>
      <c r="QKE35" s="2"/>
      <c r="QKF35" s="2"/>
      <c r="QKG35" s="2"/>
      <c r="QKH35" s="2"/>
      <c r="QKI35" s="2"/>
      <c r="QKJ35" s="2"/>
      <c r="QKK35" s="2"/>
      <c r="QKL35" s="2"/>
      <c r="QKM35" s="2"/>
      <c r="QKN35" s="2"/>
      <c r="QKO35" s="2"/>
      <c r="QKP35" s="2"/>
      <c r="QKQ35" s="2"/>
      <c r="QKR35" s="2"/>
      <c r="QKS35" s="2"/>
      <c r="QKT35" s="2"/>
      <c r="QKU35" s="2"/>
      <c r="QKV35" s="2"/>
      <c r="QKW35" s="2"/>
      <c r="QKX35" s="2"/>
      <c r="QKY35" s="2"/>
      <c r="QKZ35" s="2"/>
      <c r="QLA35" s="2"/>
      <c r="QLB35" s="2"/>
      <c r="QLC35" s="2"/>
      <c r="QLD35" s="2"/>
      <c r="QLE35" s="2"/>
      <c r="QLF35" s="2"/>
      <c r="QLG35" s="2"/>
      <c r="QLH35" s="2"/>
      <c r="QLI35" s="2"/>
      <c r="QLJ35" s="2"/>
      <c r="QLK35" s="2"/>
      <c r="QLL35" s="2"/>
      <c r="QLM35" s="2"/>
      <c r="QLN35" s="2"/>
      <c r="QLO35" s="2"/>
      <c r="QLP35" s="2"/>
      <c r="QLQ35" s="2"/>
      <c r="QLR35" s="2"/>
      <c r="QLS35" s="2"/>
      <c r="QLT35" s="2"/>
      <c r="QLU35" s="2"/>
      <c r="QLV35" s="2"/>
      <c r="QLW35" s="2"/>
      <c r="QLX35" s="2"/>
      <c r="QLY35" s="2"/>
      <c r="QLZ35" s="2"/>
      <c r="QMA35" s="2"/>
      <c r="QMB35" s="2"/>
      <c r="QMC35" s="2"/>
      <c r="QMD35" s="2"/>
      <c r="QME35" s="2"/>
      <c r="QMF35" s="2"/>
      <c r="QMG35" s="2"/>
      <c r="QMH35" s="2"/>
      <c r="QMI35" s="2"/>
      <c r="QMJ35" s="2"/>
      <c r="QMK35" s="2"/>
      <c r="QML35" s="2"/>
      <c r="QMM35" s="2"/>
      <c r="QMN35" s="2"/>
      <c r="QMO35" s="2"/>
      <c r="QMP35" s="2"/>
      <c r="QMQ35" s="2"/>
      <c r="QMR35" s="2"/>
      <c r="QMS35" s="2"/>
      <c r="QMT35" s="2"/>
      <c r="QMU35" s="2"/>
      <c r="QMV35" s="2"/>
      <c r="QMW35" s="2"/>
      <c r="QMX35" s="2"/>
      <c r="QMY35" s="2"/>
      <c r="QMZ35" s="2"/>
      <c r="QNA35" s="2"/>
      <c r="QNB35" s="2"/>
      <c r="QNC35" s="2"/>
      <c r="QND35" s="2"/>
      <c r="QNE35" s="2"/>
      <c r="QNF35" s="2"/>
      <c r="QNG35" s="2"/>
      <c r="QNH35" s="2"/>
      <c r="QNI35" s="2"/>
      <c r="QNJ35" s="2"/>
      <c r="QNK35" s="2"/>
      <c r="QNL35" s="2"/>
      <c r="QNM35" s="2"/>
      <c r="QNN35" s="2"/>
      <c r="QNO35" s="2"/>
      <c r="QNP35" s="2"/>
      <c r="QNQ35" s="2"/>
      <c r="QNR35" s="2"/>
      <c r="QNS35" s="2"/>
      <c r="QNT35" s="2"/>
      <c r="QNU35" s="2"/>
      <c r="QNV35" s="2"/>
      <c r="QNW35" s="2"/>
      <c r="QNX35" s="2"/>
      <c r="QNY35" s="2"/>
      <c r="QNZ35" s="2"/>
      <c r="QOA35" s="2"/>
      <c r="QOB35" s="2"/>
      <c r="QOC35" s="2"/>
      <c r="QOD35" s="2"/>
      <c r="QOE35" s="2"/>
      <c r="QOF35" s="2"/>
      <c r="QOG35" s="2"/>
      <c r="QOH35" s="2"/>
      <c r="QOI35" s="2"/>
      <c r="QOJ35" s="2"/>
      <c r="QOK35" s="2"/>
      <c r="QOL35" s="2"/>
      <c r="QOM35" s="2"/>
      <c r="QON35" s="2"/>
      <c r="QOO35" s="2"/>
      <c r="QOP35" s="2"/>
      <c r="QOQ35" s="2"/>
      <c r="QOR35" s="2"/>
      <c r="QOS35" s="2"/>
      <c r="QOT35" s="2"/>
      <c r="QOU35" s="2"/>
      <c r="QOV35" s="2"/>
      <c r="QOW35" s="2"/>
      <c r="QOX35" s="2"/>
      <c r="QOY35" s="2"/>
      <c r="QOZ35" s="2"/>
      <c r="QPA35" s="2"/>
      <c r="QPB35" s="2"/>
      <c r="QPC35" s="2"/>
      <c r="QPD35" s="2"/>
      <c r="QPE35" s="2"/>
      <c r="QPF35" s="2"/>
      <c r="QPG35" s="2"/>
      <c r="QPH35" s="2"/>
      <c r="QPI35" s="2"/>
      <c r="QPJ35" s="2"/>
      <c r="QPK35" s="2"/>
      <c r="QPL35" s="2"/>
      <c r="QPM35" s="2"/>
      <c r="QPN35" s="2"/>
      <c r="QPO35" s="2"/>
      <c r="QPP35" s="2"/>
      <c r="QPQ35" s="2"/>
      <c r="QPR35" s="2"/>
      <c r="QPS35" s="2"/>
      <c r="QPT35" s="2"/>
      <c r="QPU35" s="2"/>
      <c r="QPV35" s="2"/>
      <c r="QPW35" s="2"/>
      <c r="QPX35" s="2"/>
      <c r="QPY35" s="2"/>
      <c r="QPZ35" s="2"/>
      <c r="QQA35" s="2"/>
      <c r="QQB35" s="2"/>
      <c r="QQC35" s="2"/>
      <c r="QQD35" s="2"/>
      <c r="QQE35" s="2"/>
      <c r="QQF35" s="2"/>
      <c r="QQG35" s="2"/>
      <c r="QQH35" s="2"/>
      <c r="QQI35" s="2"/>
      <c r="QQJ35" s="2"/>
      <c r="QQK35" s="2"/>
      <c r="QQL35" s="2"/>
      <c r="QQM35" s="2"/>
      <c r="QQN35" s="2"/>
      <c r="QQO35" s="2"/>
      <c r="QQP35" s="2"/>
      <c r="QQQ35" s="2"/>
      <c r="QQR35" s="2"/>
      <c r="QQS35" s="2"/>
      <c r="QQT35" s="2"/>
      <c r="QQU35" s="2"/>
      <c r="QQV35" s="2"/>
      <c r="QQW35" s="2"/>
      <c r="QQX35" s="2"/>
      <c r="QQY35" s="2"/>
      <c r="QQZ35" s="2"/>
      <c r="QRA35" s="2"/>
      <c r="QRB35" s="2"/>
      <c r="QRC35" s="2"/>
      <c r="QRD35" s="2"/>
      <c r="QRE35" s="2"/>
      <c r="QRF35" s="2"/>
      <c r="QRG35" s="2"/>
      <c r="QRH35" s="2"/>
      <c r="QRI35" s="2"/>
      <c r="QRJ35" s="2"/>
      <c r="QRK35" s="2"/>
      <c r="QRL35" s="2"/>
      <c r="QRM35" s="2"/>
      <c r="QRN35" s="2"/>
      <c r="QRO35" s="2"/>
      <c r="QRP35" s="2"/>
      <c r="QRQ35" s="2"/>
      <c r="QRR35" s="2"/>
      <c r="QRS35" s="2"/>
      <c r="QRT35" s="2"/>
      <c r="QRU35" s="2"/>
      <c r="QRV35" s="2"/>
      <c r="QRW35" s="2"/>
      <c r="QRX35" s="2"/>
      <c r="QRY35" s="2"/>
      <c r="QRZ35" s="2"/>
      <c r="QSA35" s="2"/>
      <c r="QSB35" s="2"/>
      <c r="QSC35" s="2"/>
      <c r="QSD35" s="2"/>
      <c r="QSE35" s="2"/>
      <c r="QSF35" s="2"/>
      <c r="QSG35" s="2"/>
      <c r="QSH35" s="2"/>
      <c r="QSI35" s="2"/>
      <c r="QSJ35" s="2"/>
      <c r="QSK35" s="2"/>
      <c r="QSL35" s="2"/>
      <c r="QSM35" s="2"/>
      <c r="QSN35" s="2"/>
      <c r="QSO35" s="2"/>
      <c r="QSP35" s="2"/>
      <c r="QSQ35" s="2"/>
      <c r="QSR35" s="2"/>
      <c r="QSS35" s="2"/>
      <c r="QST35" s="2"/>
      <c r="QSU35" s="2"/>
      <c r="QSV35" s="2"/>
      <c r="QSW35" s="2"/>
      <c r="QSX35" s="2"/>
      <c r="QSY35" s="2"/>
      <c r="QSZ35" s="2"/>
      <c r="QTA35" s="2"/>
      <c r="QTB35" s="2"/>
      <c r="QTC35" s="2"/>
      <c r="QTD35" s="2"/>
      <c r="QTE35" s="2"/>
      <c r="QTF35" s="2"/>
      <c r="QTG35" s="2"/>
      <c r="QTH35" s="2"/>
      <c r="QTI35" s="2"/>
      <c r="QTJ35" s="2"/>
      <c r="QTK35" s="2"/>
      <c r="QTL35" s="2"/>
      <c r="QTM35" s="2"/>
      <c r="QTN35" s="2"/>
      <c r="QTO35" s="2"/>
      <c r="QTP35" s="2"/>
      <c r="QTQ35" s="2"/>
      <c r="QTR35" s="2"/>
      <c r="QTS35" s="2"/>
      <c r="QTT35" s="2"/>
      <c r="QTU35" s="2"/>
      <c r="QTV35" s="2"/>
      <c r="QTW35" s="2"/>
      <c r="QTX35" s="2"/>
      <c r="QTY35" s="2"/>
      <c r="QTZ35" s="2"/>
      <c r="QUA35" s="2"/>
      <c r="QUB35" s="2"/>
      <c r="QUC35" s="2"/>
      <c r="QUD35" s="2"/>
      <c r="QUE35" s="2"/>
      <c r="QUF35" s="2"/>
      <c r="QUG35" s="2"/>
      <c r="QUH35" s="2"/>
      <c r="QUI35" s="2"/>
      <c r="QUJ35" s="2"/>
      <c r="QUK35" s="2"/>
      <c r="QUL35" s="2"/>
      <c r="QUM35" s="2"/>
      <c r="QUN35" s="2"/>
      <c r="QUO35" s="2"/>
      <c r="QUP35" s="2"/>
      <c r="QUQ35" s="2"/>
      <c r="QUR35" s="2"/>
      <c r="QUS35" s="2"/>
      <c r="QUT35" s="2"/>
      <c r="QUU35" s="2"/>
      <c r="QUV35" s="2"/>
      <c r="QUW35" s="2"/>
      <c r="QUX35" s="2"/>
      <c r="QUY35" s="2"/>
      <c r="QUZ35" s="2"/>
      <c r="QVA35" s="2"/>
      <c r="QVB35" s="2"/>
      <c r="QVC35" s="2"/>
      <c r="QVD35" s="2"/>
      <c r="QVE35" s="2"/>
      <c r="QVF35" s="2"/>
      <c r="QVG35" s="2"/>
      <c r="QVH35" s="2"/>
      <c r="QVI35" s="2"/>
      <c r="QVJ35" s="2"/>
      <c r="QVK35" s="2"/>
      <c r="QVL35" s="2"/>
      <c r="QVM35" s="2"/>
      <c r="QVN35" s="2"/>
      <c r="QVO35" s="2"/>
      <c r="QVP35" s="2"/>
      <c r="QVQ35" s="2"/>
      <c r="QVR35" s="2"/>
      <c r="QVS35" s="2"/>
      <c r="QVT35" s="2"/>
      <c r="QVU35" s="2"/>
      <c r="QVV35" s="2"/>
      <c r="QVW35" s="2"/>
      <c r="QVX35" s="2"/>
      <c r="QVY35" s="2"/>
      <c r="QVZ35" s="2"/>
      <c r="QWA35" s="2"/>
      <c r="QWB35" s="2"/>
      <c r="QWC35" s="2"/>
      <c r="QWD35" s="2"/>
      <c r="QWE35" s="2"/>
      <c r="QWF35" s="2"/>
      <c r="QWG35" s="2"/>
      <c r="QWH35" s="2"/>
      <c r="QWI35" s="2"/>
      <c r="QWJ35" s="2"/>
      <c r="QWK35" s="2"/>
      <c r="QWL35" s="2"/>
      <c r="QWM35" s="2"/>
      <c r="QWN35" s="2"/>
      <c r="QWO35" s="2"/>
      <c r="QWP35" s="2"/>
      <c r="QWQ35" s="2"/>
      <c r="QWR35" s="2"/>
      <c r="QWS35" s="2"/>
      <c r="QWT35" s="2"/>
      <c r="QWU35" s="2"/>
      <c r="QWV35" s="2"/>
      <c r="QWW35" s="2"/>
      <c r="QWX35" s="2"/>
      <c r="QWY35" s="2"/>
      <c r="QWZ35" s="2"/>
      <c r="QXA35" s="2"/>
      <c r="QXB35" s="2"/>
      <c r="QXC35" s="2"/>
      <c r="QXD35" s="2"/>
      <c r="QXE35" s="2"/>
      <c r="QXF35" s="2"/>
      <c r="QXG35" s="2"/>
      <c r="QXH35" s="2"/>
      <c r="QXI35" s="2"/>
      <c r="QXJ35" s="2"/>
      <c r="QXK35" s="2"/>
      <c r="QXL35" s="2"/>
      <c r="QXM35" s="2"/>
      <c r="QXN35" s="2"/>
      <c r="QXO35" s="2"/>
      <c r="QXP35" s="2"/>
      <c r="QXQ35" s="2"/>
      <c r="QXR35" s="2"/>
      <c r="QXS35" s="2"/>
      <c r="QXT35" s="2"/>
      <c r="QXU35" s="2"/>
      <c r="QXV35" s="2"/>
      <c r="QXW35" s="2"/>
      <c r="QXX35" s="2"/>
      <c r="QXY35" s="2"/>
      <c r="QXZ35" s="2"/>
      <c r="QYA35" s="2"/>
      <c r="QYB35" s="2"/>
      <c r="QYC35" s="2"/>
      <c r="QYD35" s="2"/>
      <c r="QYE35" s="2"/>
      <c r="QYF35" s="2"/>
      <c r="QYG35" s="2"/>
      <c r="QYH35" s="2"/>
      <c r="QYI35" s="2"/>
      <c r="QYJ35" s="2"/>
      <c r="QYK35" s="2"/>
      <c r="QYL35" s="2"/>
      <c r="QYM35" s="2"/>
      <c r="QYN35" s="2"/>
      <c r="QYO35" s="2"/>
      <c r="QYP35" s="2"/>
      <c r="QYQ35" s="2"/>
      <c r="QYR35" s="2"/>
      <c r="QYS35" s="2"/>
      <c r="QYT35" s="2"/>
      <c r="QYU35" s="2"/>
      <c r="QYV35" s="2"/>
      <c r="QYW35" s="2"/>
      <c r="QYX35" s="2"/>
      <c r="QYY35" s="2"/>
      <c r="QYZ35" s="2"/>
      <c r="QZA35" s="2"/>
      <c r="QZB35" s="2"/>
      <c r="QZC35" s="2"/>
      <c r="QZD35" s="2"/>
      <c r="QZE35" s="2"/>
      <c r="QZF35" s="2"/>
      <c r="QZG35" s="2"/>
      <c r="QZH35" s="2"/>
      <c r="QZI35" s="2"/>
      <c r="QZJ35" s="2"/>
      <c r="QZK35" s="2"/>
      <c r="QZL35" s="2"/>
      <c r="QZM35" s="2"/>
      <c r="QZN35" s="2"/>
      <c r="QZO35" s="2"/>
      <c r="QZP35" s="2"/>
      <c r="QZQ35" s="2"/>
      <c r="QZR35" s="2"/>
      <c r="QZS35" s="2"/>
      <c r="QZT35" s="2"/>
      <c r="QZU35" s="2"/>
      <c r="QZV35" s="2"/>
      <c r="QZW35" s="2"/>
      <c r="QZX35" s="2"/>
      <c r="QZY35" s="2"/>
      <c r="QZZ35" s="2"/>
      <c r="RAA35" s="2"/>
      <c r="RAB35" s="2"/>
      <c r="RAC35" s="2"/>
      <c r="RAD35" s="2"/>
      <c r="RAE35" s="2"/>
      <c r="RAF35" s="2"/>
      <c r="RAG35" s="2"/>
      <c r="RAH35" s="2"/>
      <c r="RAI35" s="2"/>
      <c r="RAJ35" s="2"/>
      <c r="RAK35" s="2"/>
      <c r="RAL35" s="2"/>
      <c r="RAM35" s="2"/>
      <c r="RAN35" s="2"/>
      <c r="RAO35" s="2"/>
      <c r="RAP35" s="2"/>
      <c r="RAQ35" s="2"/>
      <c r="RAR35" s="2"/>
      <c r="RAS35" s="2"/>
      <c r="RAT35" s="2"/>
      <c r="RAU35" s="2"/>
      <c r="RAV35" s="2"/>
      <c r="RAW35" s="2"/>
      <c r="RAX35" s="2"/>
      <c r="RAY35" s="2"/>
      <c r="RAZ35" s="2"/>
      <c r="RBA35" s="2"/>
      <c r="RBB35" s="2"/>
      <c r="RBC35" s="2"/>
      <c r="RBD35" s="2"/>
      <c r="RBE35" s="2"/>
      <c r="RBF35" s="2"/>
      <c r="RBG35" s="2"/>
      <c r="RBH35" s="2"/>
      <c r="RBI35" s="2"/>
      <c r="RBJ35" s="2"/>
      <c r="RBK35" s="2"/>
      <c r="RBL35" s="2"/>
      <c r="RBM35" s="2"/>
      <c r="RBN35" s="2"/>
      <c r="RBO35" s="2"/>
      <c r="RBP35" s="2"/>
      <c r="RBQ35" s="2"/>
      <c r="RBR35" s="2"/>
      <c r="RBS35" s="2"/>
      <c r="RBT35" s="2"/>
      <c r="RBU35" s="2"/>
      <c r="RBV35" s="2"/>
      <c r="RBW35" s="2"/>
      <c r="RBX35" s="2"/>
      <c r="RBY35" s="2"/>
      <c r="RBZ35" s="2"/>
      <c r="RCA35" s="2"/>
      <c r="RCB35" s="2"/>
      <c r="RCC35" s="2"/>
      <c r="RCD35" s="2"/>
      <c r="RCE35" s="2"/>
      <c r="RCF35" s="2"/>
      <c r="RCG35" s="2"/>
      <c r="RCH35" s="2"/>
      <c r="RCI35" s="2"/>
      <c r="RCJ35" s="2"/>
      <c r="RCK35" s="2"/>
      <c r="RCL35" s="2"/>
      <c r="RCM35" s="2"/>
      <c r="RCN35" s="2"/>
      <c r="RCO35" s="2"/>
      <c r="RCP35" s="2"/>
      <c r="RCQ35" s="2"/>
      <c r="RCR35" s="2"/>
      <c r="RCS35" s="2"/>
      <c r="RCT35" s="2"/>
      <c r="RCU35" s="2"/>
      <c r="RCV35" s="2"/>
      <c r="RCW35" s="2"/>
      <c r="RCX35" s="2"/>
      <c r="RCY35" s="2"/>
      <c r="RCZ35" s="2"/>
      <c r="RDA35" s="2"/>
      <c r="RDB35" s="2"/>
      <c r="RDC35" s="2"/>
      <c r="RDD35" s="2"/>
      <c r="RDE35" s="2"/>
      <c r="RDF35" s="2"/>
      <c r="RDG35" s="2"/>
      <c r="RDH35" s="2"/>
      <c r="RDI35" s="2"/>
      <c r="RDJ35" s="2"/>
      <c r="RDK35" s="2"/>
      <c r="RDL35" s="2"/>
      <c r="RDM35" s="2"/>
      <c r="RDN35" s="2"/>
      <c r="RDO35" s="2"/>
      <c r="RDP35" s="2"/>
      <c r="RDQ35" s="2"/>
      <c r="RDR35" s="2"/>
      <c r="RDS35" s="2"/>
      <c r="RDT35" s="2"/>
      <c r="RDU35" s="2"/>
      <c r="RDV35" s="2"/>
      <c r="RDW35" s="2"/>
      <c r="RDX35" s="2"/>
      <c r="RDY35" s="2"/>
      <c r="RDZ35" s="2"/>
      <c r="REA35" s="2"/>
      <c r="REB35" s="2"/>
      <c r="REC35" s="2"/>
      <c r="RED35" s="2"/>
      <c r="REE35" s="2"/>
      <c r="REF35" s="2"/>
      <c r="REG35" s="2"/>
      <c r="REH35" s="2"/>
      <c r="REI35" s="2"/>
      <c r="REJ35" s="2"/>
      <c r="REK35" s="2"/>
      <c r="REL35" s="2"/>
      <c r="REM35" s="2"/>
      <c r="REN35" s="2"/>
      <c r="REO35" s="2"/>
      <c r="REP35" s="2"/>
      <c r="REQ35" s="2"/>
      <c r="RER35" s="2"/>
      <c r="RES35" s="2"/>
      <c r="RET35" s="2"/>
      <c r="REU35" s="2"/>
      <c r="REV35" s="2"/>
      <c r="REW35" s="2"/>
      <c r="REX35" s="2"/>
      <c r="REY35" s="2"/>
      <c r="REZ35" s="2"/>
      <c r="RFA35" s="2"/>
      <c r="RFB35" s="2"/>
      <c r="RFC35" s="2"/>
      <c r="RFD35" s="2"/>
      <c r="RFE35" s="2"/>
      <c r="RFF35" s="2"/>
      <c r="RFG35" s="2"/>
      <c r="RFH35" s="2"/>
      <c r="RFI35" s="2"/>
      <c r="RFJ35" s="2"/>
      <c r="RFK35" s="2"/>
      <c r="RFL35" s="2"/>
      <c r="RFM35" s="2"/>
      <c r="RFN35" s="2"/>
      <c r="RFO35" s="2"/>
      <c r="RFP35" s="2"/>
      <c r="RFQ35" s="2"/>
      <c r="RFR35" s="2"/>
      <c r="RFS35" s="2"/>
      <c r="RFT35" s="2"/>
      <c r="RFU35" s="2"/>
      <c r="RFV35" s="2"/>
      <c r="RFW35" s="2"/>
      <c r="RFX35" s="2"/>
      <c r="RFY35" s="2"/>
      <c r="RFZ35" s="2"/>
      <c r="RGA35" s="2"/>
      <c r="RGB35" s="2"/>
      <c r="RGC35" s="2"/>
      <c r="RGD35" s="2"/>
      <c r="RGE35" s="2"/>
      <c r="RGF35" s="2"/>
      <c r="RGG35" s="2"/>
      <c r="RGH35" s="2"/>
      <c r="RGI35" s="2"/>
      <c r="RGJ35" s="2"/>
      <c r="RGK35" s="2"/>
      <c r="RGL35" s="2"/>
      <c r="RGM35" s="2"/>
      <c r="RGN35" s="2"/>
      <c r="RGO35" s="2"/>
      <c r="RGP35" s="2"/>
      <c r="RGQ35" s="2"/>
      <c r="RGR35" s="2"/>
      <c r="RGS35" s="2"/>
      <c r="RGT35" s="2"/>
      <c r="RGU35" s="2"/>
      <c r="RGV35" s="2"/>
      <c r="RGW35" s="2"/>
      <c r="RGX35" s="2"/>
      <c r="RGY35" s="2"/>
      <c r="RGZ35" s="2"/>
      <c r="RHA35" s="2"/>
      <c r="RHB35" s="2"/>
      <c r="RHC35" s="2"/>
      <c r="RHD35" s="2"/>
      <c r="RHE35" s="2"/>
      <c r="RHF35" s="2"/>
      <c r="RHG35" s="2"/>
      <c r="RHH35" s="2"/>
      <c r="RHI35" s="2"/>
      <c r="RHJ35" s="2"/>
      <c r="RHK35" s="2"/>
      <c r="RHL35" s="2"/>
      <c r="RHM35" s="2"/>
      <c r="RHN35" s="2"/>
      <c r="RHO35" s="2"/>
      <c r="RHP35" s="2"/>
      <c r="RHQ35" s="2"/>
      <c r="RHR35" s="2"/>
      <c r="RHS35" s="2"/>
      <c r="RHT35" s="2"/>
      <c r="RHU35" s="2"/>
      <c r="RHV35" s="2"/>
      <c r="RHW35" s="2"/>
      <c r="RHX35" s="2"/>
      <c r="RHY35" s="2"/>
      <c r="RHZ35" s="2"/>
      <c r="RIA35" s="2"/>
      <c r="RIB35" s="2"/>
      <c r="RIC35" s="2"/>
      <c r="RID35" s="2"/>
      <c r="RIE35" s="2"/>
      <c r="RIF35" s="2"/>
      <c r="RIG35" s="2"/>
      <c r="RIH35" s="2"/>
      <c r="RII35" s="2"/>
      <c r="RIJ35" s="2"/>
      <c r="RIK35" s="2"/>
      <c r="RIL35" s="2"/>
      <c r="RIM35" s="2"/>
      <c r="RIN35" s="2"/>
      <c r="RIO35" s="2"/>
      <c r="RIP35" s="2"/>
      <c r="RIQ35" s="2"/>
      <c r="RIR35" s="2"/>
      <c r="RIS35" s="2"/>
      <c r="RIT35" s="2"/>
      <c r="RIU35" s="2"/>
      <c r="RIV35" s="2"/>
      <c r="RIW35" s="2"/>
      <c r="RIX35" s="2"/>
      <c r="RIY35" s="2"/>
      <c r="RIZ35" s="2"/>
      <c r="RJA35" s="2"/>
      <c r="RJB35" s="2"/>
      <c r="RJC35" s="2"/>
      <c r="RJD35" s="2"/>
      <c r="RJE35" s="2"/>
      <c r="RJF35" s="2"/>
      <c r="RJG35" s="2"/>
      <c r="RJH35" s="2"/>
      <c r="RJI35" s="2"/>
      <c r="RJJ35" s="2"/>
      <c r="RJK35" s="2"/>
      <c r="RJL35" s="2"/>
      <c r="RJM35" s="2"/>
      <c r="RJN35" s="2"/>
      <c r="RJO35" s="2"/>
      <c r="RJP35" s="2"/>
      <c r="RJQ35" s="2"/>
      <c r="RJR35" s="2"/>
      <c r="RJS35" s="2"/>
      <c r="RJT35" s="2"/>
      <c r="RJU35" s="2"/>
      <c r="RJV35" s="2"/>
      <c r="RJW35" s="2"/>
      <c r="RJX35" s="2"/>
      <c r="RJY35" s="2"/>
      <c r="RJZ35" s="2"/>
      <c r="RKA35" s="2"/>
      <c r="RKB35" s="2"/>
      <c r="RKC35" s="2"/>
      <c r="RKD35" s="2"/>
      <c r="RKE35" s="2"/>
      <c r="RKF35" s="2"/>
      <c r="RKG35" s="2"/>
      <c r="RKH35" s="2"/>
      <c r="RKI35" s="2"/>
      <c r="RKJ35" s="2"/>
      <c r="RKK35" s="2"/>
      <c r="RKL35" s="2"/>
      <c r="RKM35" s="2"/>
      <c r="RKN35" s="2"/>
      <c r="RKO35" s="2"/>
      <c r="RKP35" s="2"/>
      <c r="RKQ35" s="2"/>
      <c r="RKR35" s="2"/>
      <c r="RKS35" s="2"/>
      <c r="RKT35" s="2"/>
      <c r="RKU35" s="2"/>
      <c r="RKV35" s="2"/>
      <c r="RKW35" s="2"/>
      <c r="RKX35" s="2"/>
      <c r="RKY35" s="2"/>
      <c r="RKZ35" s="2"/>
      <c r="RLA35" s="2"/>
      <c r="RLB35" s="2"/>
      <c r="RLC35" s="2"/>
      <c r="RLD35" s="2"/>
      <c r="RLE35" s="2"/>
      <c r="RLF35" s="2"/>
      <c r="RLG35" s="2"/>
      <c r="RLH35" s="2"/>
      <c r="RLI35" s="2"/>
      <c r="RLJ35" s="2"/>
      <c r="RLK35" s="2"/>
      <c r="RLL35" s="2"/>
      <c r="RLM35" s="2"/>
      <c r="RLN35" s="2"/>
      <c r="RLO35" s="2"/>
      <c r="RLP35" s="2"/>
      <c r="RLQ35" s="2"/>
      <c r="RLR35" s="2"/>
      <c r="RLS35" s="2"/>
      <c r="RLT35" s="2"/>
      <c r="RLU35" s="2"/>
      <c r="RLV35" s="2"/>
      <c r="RLW35" s="2"/>
      <c r="RLX35" s="2"/>
      <c r="RLY35" s="2"/>
      <c r="RLZ35" s="2"/>
      <c r="RMA35" s="2"/>
      <c r="RMB35" s="2"/>
      <c r="RMC35" s="2"/>
      <c r="RMD35" s="2"/>
      <c r="RME35" s="2"/>
      <c r="RMF35" s="2"/>
      <c r="RMG35" s="2"/>
      <c r="RMH35" s="2"/>
      <c r="RMI35" s="2"/>
      <c r="RMJ35" s="2"/>
      <c r="RMK35" s="2"/>
      <c r="RML35" s="2"/>
      <c r="RMM35" s="2"/>
      <c r="RMN35" s="2"/>
      <c r="RMO35" s="2"/>
      <c r="RMP35" s="2"/>
      <c r="RMQ35" s="2"/>
      <c r="RMR35" s="2"/>
      <c r="RMS35" s="2"/>
      <c r="RMT35" s="2"/>
      <c r="RMU35" s="2"/>
      <c r="RMV35" s="2"/>
      <c r="RMW35" s="2"/>
      <c r="RMX35" s="2"/>
      <c r="RMY35" s="2"/>
      <c r="RMZ35" s="2"/>
      <c r="RNA35" s="2"/>
      <c r="RNB35" s="2"/>
      <c r="RNC35" s="2"/>
      <c r="RND35" s="2"/>
      <c r="RNE35" s="2"/>
      <c r="RNF35" s="2"/>
      <c r="RNG35" s="2"/>
      <c r="RNH35" s="2"/>
      <c r="RNI35" s="2"/>
      <c r="RNJ35" s="2"/>
      <c r="RNK35" s="2"/>
      <c r="RNL35" s="2"/>
      <c r="RNM35" s="2"/>
      <c r="RNN35" s="2"/>
      <c r="RNO35" s="2"/>
      <c r="RNP35" s="2"/>
      <c r="RNQ35" s="2"/>
      <c r="RNR35" s="2"/>
      <c r="RNS35" s="2"/>
      <c r="RNT35" s="2"/>
      <c r="RNU35" s="2"/>
      <c r="RNV35" s="2"/>
      <c r="RNW35" s="2"/>
      <c r="RNX35" s="2"/>
      <c r="RNY35" s="2"/>
      <c r="RNZ35" s="2"/>
      <c r="ROA35" s="2"/>
      <c r="ROB35" s="2"/>
      <c r="ROC35" s="2"/>
      <c r="ROD35" s="2"/>
      <c r="ROE35" s="2"/>
      <c r="ROF35" s="2"/>
      <c r="ROG35" s="2"/>
      <c r="ROH35" s="2"/>
      <c r="ROI35" s="2"/>
      <c r="ROJ35" s="2"/>
      <c r="ROK35" s="2"/>
      <c r="ROL35" s="2"/>
      <c r="ROM35" s="2"/>
      <c r="RON35" s="2"/>
      <c r="ROO35" s="2"/>
      <c r="ROP35" s="2"/>
      <c r="ROQ35" s="2"/>
      <c r="ROR35" s="2"/>
      <c r="ROS35" s="2"/>
      <c r="ROT35" s="2"/>
      <c r="ROU35" s="2"/>
      <c r="ROV35" s="2"/>
      <c r="ROW35" s="2"/>
      <c r="ROX35" s="2"/>
      <c r="ROY35" s="2"/>
      <c r="ROZ35" s="2"/>
      <c r="RPA35" s="2"/>
      <c r="RPB35" s="2"/>
      <c r="RPC35" s="2"/>
      <c r="RPD35" s="2"/>
      <c r="RPE35" s="2"/>
      <c r="RPF35" s="2"/>
      <c r="RPG35" s="2"/>
      <c r="RPH35" s="2"/>
      <c r="RPI35" s="2"/>
      <c r="RPJ35" s="2"/>
      <c r="RPK35" s="2"/>
      <c r="RPL35" s="2"/>
      <c r="RPM35" s="2"/>
      <c r="RPN35" s="2"/>
      <c r="RPO35" s="2"/>
      <c r="RPP35" s="2"/>
      <c r="RPQ35" s="2"/>
      <c r="RPR35" s="2"/>
      <c r="RPS35" s="2"/>
      <c r="RPT35" s="2"/>
      <c r="RPU35" s="2"/>
      <c r="RPV35" s="2"/>
      <c r="RPW35" s="2"/>
      <c r="RPX35" s="2"/>
      <c r="RPY35" s="2"/>
      <c r="RPZ35" s="2"/>
      <c r="RQA35" s="2"/>
      <c r="RQB35" s="2"/>
      <c r="RQC35" s="2"/>
      <c r="RQD35" s="2"/>
      <c r="RQE35" s="2"/>
      <c r="RQF35" s="2"/>
      <c r="RQG35" s="2"/>
      <c r="RQH35" s="2"/>
      <c r="RQI35" s="2"/>
      <c r="RQJ35" s="2"/>
      <c r="RQK35" s="2"/>
      <c r="RQL35" s="2"/>
      <c r="RQM35" s="2"/>
      <c r="RQN35" s="2"/>
      <c r="RQO35" s="2"/>
      <c r="RQP35" s="2"/>
      <c r="RQQ35" s="2"/>
      <c r="RQR35" s="2"/>
      <c r="RQS35" s="2"/>
      <c r="RQT35" s="2"/>
      <c r="RQU35" s="2"/>
      <c r="RQV35" s="2"/>
      <c r="RQW35" s="2"/>
      <c r="RQX35" s="2"/>
      <c r="RQY35" s="2"/>
      <c r="RQZ35" s="2"/>
      <c r="RRA35" s="2"/>
      <c r="RRB35" s="2"/>
      <c r="RRC35" s="2"/>
      <c r="RRD35" s="2"/>
      <c r="RRE35" s="2"/>
      <c r="RRF35" s="2"/>
      <c r="RRG35" s="2"/>
      <c r="RRH35" s="2"/>
      <c r="RRI35" s="2"/>
      <c r="RRJ35" s="2"/>
      <c r="RRK35" s="2"/>
      <c r="RRL35" s="2"/>
      <c r="RRM35" s="2"/>
      <c r="RRN35" s="2"/>
      <c r="RRO35" s="2"/>
      <c r="RRP35" s="2"/>
      <c r="RRQ35" s="2"/>
      <c r="RRR35" s="2"/>
      <c r="RRS35" s="2"/>
      <c r="RRT35" s="2"/>
      <c r="RRU35" s="2"/>
      <c r="RRV35" s="2"/>
      <c r="RRW35" s="2"/>
      <c r="RRX35" s="2"/>
      <c r="RRY35" s="2"/>
      <c r="RRZ35" s="2"/>
      <c r="RSA35" s="2"/>
      <c r="RSB35" s="2"/>
      <c r="RSC35" s="2"/>
      <c r="RSD35" s="2"/>
      <c r="RSE35" s="2"/>
      <c r="RSF35" s="2"/>
      <c r="RSG35" s="2"/>
      <c r="RSH35" s="2"/>
      <c r="RSI35" s="2"/>
      <c r="RSJ35" s="2"/>
      <c r="RSK35" s="2"/>
      <c r="RSL35" s="2"/>
      <c r="RSM35" s="2"/>
      <c r="RSN35" s="2"/>
      <c r="RSO35" s="2"/>
      <c r="RSP35" s="2"/>
      <c r="RSQ35" s="2"/>
      <c r="RSR35" s="2"/>
      <c r="RSS35" s="2"/>
      <c r="RST35" s="2"/>
      <c r="RSU35" s="2"/>
      <c r="RSV35" s="2"/>
      <c r="RSW35" s="2"/>
      <c r="RSX35" s="2"/>
      <c r="RSY35" s="2"/>
      <c r="RSZ35" s="2"/>
      <c r="RTA35" s="2"/>
      <c r="RTB35" s="2"/>
      <c r="RTC35" s="2"/>
      <c r="RTD35" s="2"/>
      <c r="RTE35" s="2"/>
      <c r="RTF35" s="2"/>
      <c r="RTG35" s="2"/>
      <c r="RTH35" s="2"/>
      <c r="RTI35" s="2"/>
      <c r="RTJ35" s="2"/>
      <c r="RTK35" s="2"/>
      <c r="RTL35" s="2"/>
      <c r="RTM35" s="2"/>
      <c r="RTN35" s="2"/>
      <c r="RTO35" s="2"/>
      <c r="RTP35" s="2"/>
      <c r="RTQ35" s="2"/>
      <c r="RTR35" s="2"/>
      <c r="RTS35" s="2"/>
      <c r="RTT35" s="2"/>
      <c r="RTU35" s="2"/>
      <c r="RTV35" s="2"/>
      <c r="RTW35" s="2"/>
      <c r="RTX35" s="2"/>
      <c r="RTY35" s="2"/>
      <c r="RTZ35" s="2"/>
      <c r="RUA35" s="2"/>
      <c r="RUB35" s="2"/>
      <c r="RUC35" s="2"/>
      <c r="RUD35" s="2"/>
      <c r="RUE35" s="2"/>
      <c r="RUF35" s="2"/>
      <c r="RUG35" s="2"/>
      <c r="RUH35" s="2"/>
      <c r="RUI35" s="2"/>
      <c r="RUJ35" s="2"/>
      <c r="RUK35" s="2"/>
      <c r="RUL35" s="2"/>
      <c r="RUM35" s="2"/>
      <c r="RUN35" s="2"/>
      <c r="RUO35" s="2"/>
      <c r="RUP35" s="2"/>
      <c r="RUQ35" s="2"/>
      <c r="RUR35" s="2"/>
      <c r="RUS35" s="2"/>
      <c r="RUT35" s="2"/>
      <c r="RUU35" s="2"/>
      <c r="RUV35" s="2"/>
      <c r="RUW35" s="2"/>
      <c r="RUX35" s="2"/>
      <c r="RUY35" s="2"/>
      <c r="RUZ35" s="2"/>
      <c r="RVA35" s="2"/>
      <c r="RVB35" s="2"/>
      <c r="RVC35" s="2"/>
      <c r="RVD35" s="2"/>
      <c r="RVE35" s="2"/>
      <c r="RVF35" s="2"/>
      <c r="RVG35" s="2"/>
      <c r="RVH35" s="2"/>
      <c r="RVI35" s="2"/>
      <c r="RVJ35" s="2"/>
      <c r="RVK35" s="2"/>
      <c r="RVL35" s="2"/>
      <c r="RVM35" s="2"/>
      <c r="RVN35" s="2"/>
      <c r="RVO35" s="2"/>
      <c r="RVP35" s="2"/>
      <c r="RVQ35" s="2"/>
      <c r="RVR35" s="2"/>
      <c r="RVS35" s="2"/>
      <c r="RVT35" s="2"/>
      <c r="RVU35" s="2"/>
      <c r="RVV35" s="2"/>
      <c r="RVW35" s="2"/>
      <c r="RVX35" s="2"/>
      <c r="RVY35" s="2"/>
      <c r="RVZ35" s="2"/>
      <c r="RWA35" s="2"/>
      <c r="RWB35" s="2"/>
      <c r="RWC35" s="2"/>
      <c r="RWD35" s="2"/>
      <c r="RWE35" s="2"/>
      <c r="RWF35" s="2"/>
      <c r="RWG35" s="2"/>
      <c r="RWH35" s="2"/>
      <c r="RWI35" s="2"/>
      <c r="RWJ35" s="2"/>
      <c r="RWK35" s="2"/>
      <c r="RWL35" s="2"/>
      <c r="RWM35" s="2"/>
      <c r="RWN35" s="2"/>
      <c r="RWO35" s="2"/>
      <c r="RWP35" s="2"/>
      <c r="RWQ35" s="2"/>
      <c r="RWR35" s="2"/>
      <c r="RWS35" s="2"/>
      <c r="RWT35" s="2"/>
      <c r="RWU35" s="2"/>
      <c r="RWV35" s="2"/>
      <c r="RWW35" s="2"/>
      <c r="RWX35" s="2"/>
      <c r="RWY35" s="2"/>
      <c r="RWZ35" s="2"/>
      <c r="RXA35" s="2"/>
      <c r="RXB35" s="2"/>
      <c r="RXC35" s="2"/>
      <c r="RXD35" s="2"/>
      <c r="RXE35" s="2"/>
      <c r="RXF35" s="2"/>
      <c r="RXG35" s="2"/>
      <c r="RXH35" s="2"/>
      <c r="RXI35" s="2"/>
      <c r="RXJ35" s="2"/>
      <c r="RXK35" s="2"/>
      <c r="RXL35" s="2"/>
      <c r="RXM35" s="2"/>
      <c r="RXN35" s="2"/>
      <c r="RXO35" s="2"/>
      <c r="RXP35" s="2"/>
      <c r="RXQ35" s="2"/>
      <c r="RXR35" s="2"/>
      <c r="RXS35" s="2"/>
      <c r="RXT35" s="2"/>
      <c r="RXU35" s="2"/>
      <c r="RXV35" s="2"/>
      <c r="RXW35" s="2"/>
      <c r="RXX35" s="2"/>
      <c r="RXY35" s="2"/>
      <c r="RXZ35" s="2"/>
      <c r="RYA35" s="2"/>
      <c r="RYB35" s="2"/>
      <c r="RYC35" s="2"/>
      <c r="RYD35" s="2"/>
      <c r="RYE35" s="2"/>
      <c r="RYF35" s="2"/>
      <c r="RYG35" s="2"/>
      <c r="RYH35" s="2"/>
      <c r="RYI35" s="2"/>
      <c r="RYJ35" s="2"/>
      <c r="RYK35" s="2"/>
      <c r="RYL35" s="2"/>
      <c r="RYM35" s="2"/>
      <c r="RYN35" s="2"/>
      <c r="RYO35" s="2"/>
      <c r="RYP35" s="2"/>
      <c r="RYQ35" s="2"/>
      <c r="RYR35" s="2"/>
      <c r="RYS35" s="2"/>
      <c r="RYT35" s="2"/>
      <c r="RYU35" s="2"/>
      <c r="RYV35" s="2"/>
      <c r="RYW35" s="2"/>
      <c r="RYX35" s="2"/>
      <c r="RYY35" s="2"/>
      <c r="RYZ35" s="2"/>
      <c r="RZA35" s="2"/>
      <c r="RZB35" s="2"/>
      <c r="RZC35" s="2"/>
      <c r="RZD35" s="2"/>
      <c r="RZE35" s="2"/>
      <c r="RZF35" s="2"/>
      <c r="RZG35" s="2"/>
      <c r="RZH35" s="2"/>
      <c r="RZI35" s="2"/>
      <c r="RZJ35" s="2"/>
      <c r="RZK35" s="2"/>
      <c r="RZL35" s="2"/>
      <c r="RZM35" s="2"/>
      <c r="RZN35" s="2"/>
      <c r="RZO35" s="2"/>
      <c r="RZP35" s="2"/>
      <c r="RZQ35" s="2"/>
      <c r="RZR35" s="2"/>
      <c r="RZS35" s="2"/>
      <c r="RZT35" s="2"/>
      <c r="RZU35" s="2"/>
      <c r="RZV35" s="2"/>
      <c r="RZW35" s="2"/>
      <c r="RZX35" s="2"/>
      <c r="RZY35" s="2"/>
      <c r="RZZ35" s="2"/>
      <c r="SAA35" s="2"/>
      <c r="SAB35" s="2"/>
      <c r="SAC35" s="2"/>
      <c r="SAD35" s="2"/>
      <c r="SAE35" s="2"/>
      <c r="SAF35" s="2"/>
      <c r="SAG35" s="2"/>
      <c r="SAH35" s="2"/>
      <c r="SAI35" s="2"/>
      <c r="SAJ35" s="2"/>
      <c r="SAK35" s="2"/>
      <c r="SAL35" s="2"/>
      <c r="SAM35" s="2"/>
      <c r="SAN35" s="2"/>
      <c r="SAO35" s="2"/>
      <c r="SAP35" s="2"/>
      <c r="SAQ35" s="2"/>
      <c r="SAR35" s="2"/>
      <c r="SAS35" s="2"/>
      <c r="SAT35" s="2"/>
      <c r="SAU35" s="2"/>
      <c r="SAV35" s="2"/>
      <c r="SAW35" s="2"/>
      <c r="SAX35" s="2"/>
      <c r="SAY35" s="2"/>
      <c r="SAZ35" s="2"/>
      <c r="SBA35" s="2"/>
      <c r="SBB35" s="2"/>
      <c r="SBC35" s="2"/>
      <c r="SBD35" s="2"/>
      <c r="SBE35" s="2"/>
      <c r="SBF35" s="2"/>
      <c r="SBG35" s="2"/>
      <c r="SBH35" s="2"/>
      <c r="SBI35" s="2"/>
      <c r="SBJ35" s="2"/>
      <c r="SBK35" s="2"/>
      <c r="SBL35" s="2"/>
      <c r="SBM35" s="2"/>
      <c r="SBN35" s="2"/>
      <c r="SBO35" s="2"/>
      <c r="SBP35" s="2"/>
      <c r="SBQ35" s="2"/>
      <c r="SBR35" s="2"/>
      <c r="SBS35" s="2"/>
      <c r="SBT35" s="2"/>
      <c r="SBU35" s="2"/>
      <c r="SBV35" s="2"/>
      <c r="SBW35" s="2"/>
      <c r="SBX35" s="2"/>
      <c r="SBY35" s="2"/>
      <c r="SBZ35" s="2"/>
      <c r="SCA35" s="2"/>
      <c r="SCB35" s="2"/>
      <c r="SCC35" s="2"/>
      <c r="SCD35" s="2"/>
      <c r="SCE35" s="2"/>
      <c r="SCF35" s="2"/>
      <c r="SCG35" s="2"/>
      <c r="SCH35" s="2"/>
      <c r="SCI35" s="2"/>
      <c r="SCJ35" s="2"/>
      <c r="SCK35" s="2"/>
      <c r="SCL35" s="2"/>
      <c r="SCM35" s="2"/>
      <c r="SCN35" s="2"/>
      <c r="SCO35" s="2"/>
      <c r="SCP35" s="2"/>
      <c r="SCQ35" s="2"/>
      <c r="SCR35" s="2"/>
      <c r="SCS35" s="2"/>
      <c r="SCT35" s="2"/>
      <c r="SCU35" s="2"/>
      <c r="SCV35" s="2"/>
      <c r="SCW35" s="2"/>
      <c r="SCX35" s="2"/>
      <c r="SCY35" s="2"/>
      <c r="SCZ35" s="2"/>
      <c r="SDA35" s="2"/>
      <c r="SDB35" s="2"/>
      <c r="SDC35" s="2"/>
      <c r="SDD35" s="2"/>
      <c r="SDE35" s="2"/>
      <c r="SDF35" s="2"/>
      <c r="SDG35" s="2"/>
      <c r="SDH35" s="2"/>
      <c r="SDI35" s="2"/>
      <c r="SDJ35" s="2"/>
      <c r="SDK35" s="2"/>
      <c r="SDL35" s="2"/>
      <c r="SDM35" s="2"/>
      <c r="SDN35" s="2"/>
      <c r="SDO35" s="2"/>
      <c r="SDP35" s="2"/>
      <c r="SDQ35" s="2"/>
      <c r="SDR35" s="2"/>
      <c r="SDS35" s="2"/>
      <c r="SDT35" s="2"/>
      <c r="SDU35" s="2"/>
      <c r="SDV35" s="2"/>
      <c r="SDW35" s="2"/>
      <c r="SDX35" s="2"/>
      <c r="SDY35" s="2"/>
      <c r="SDZ35" s="2"/>
      <c r="SEA35" s="2"/>
      <c r="SEB35" s="2"/>
      <c r="SEC35" s="2"/>
      <c r="SED35" s="2"/>
      <c r="SEE35" s="2"/>
      <c r="SEF35" s="2"/>
      <c r="SEG35" s="2"/>
      <c r="SEH35" s="2"/>
      <c r="SEI35" s="2"/>
      <c r="SEJ35" s="2"/>
      <c r="SEK35" s="2"/>
      <c r="SEL35" s="2"/>
      <c r="SEM35" s="2"/>
      <c r="SEN35" s="2"/>
      <c r="SEO35" s="2"/>
      <c r="SEP35" s="2"/>
      <c r="SEQ35" s="2"/>
      <c r="SER35" s="2"/>
      <c r="SES35" s="2"/>
      <c r="SET35" s="2"/>
      <c r="SEU35" s="2"/>
      <c r="SEV35" s="2"/>
      <c r="SEW35" s="2"/>
      <c r="SEX35" s="2"/>
      <c r="SEY35" s="2"/>
      <c r="SEZ35" s="2"/>
      <c r="SFA35" s="2"/>
      <c r="SFB35" s="2"/>
      <c r="SFC35" s="2"/>
      <c r="SFD35" s="2"/>
      <c r="SFE35" s="2"/>
      <c r="SFF35" s="2"/>
      <c r="SFG35" s="2"/>
      <c r="SFH35" s="2"/>
      <c r="SFI35" s="2"/>
      <c r="SFJ35" s="2"/>
      <c r="SFK35" s="2"/>
      <c r="SFL35" s="2"/>
      <c r="SFM35" s="2"/>
      <c r="SFN35" s="2"/>
      <c r="SFO35" s="2"/>
      <c r="SFP35" s="2"/>
      <c r="SFQ35" s="2"/>
      <c r="SFR35" s="2"/>
      <c r="SFS35" s="2"/>
      <c r="SFT35" s="2"/>
      <c r="SFU35" s="2"/>
      <c r="SFV35" s="2"/>
      <c r="SFW35" s="2"/>
      <c r="SFX35" s="2"/>
      <c r="SFY35" s="2"/>
      <c r="SFZ35" s="2"/>
      <c r="SGA35" s="2"/>
      <c r="SGB35" s="2"/>
      <c r="SGC35" s="2"/>
      <c r="SGD35" s="2"/>
      <c r="SGE35" s="2"/>
      <c r="SGF35" s="2"/>
      <c r="SGG35" s="2"/>
      <c r="SGH35" s="2"/>
      <c r="SGI35" s="2"/>
      <c r="SGJ35" s="2"/>
      <c r="SGK35" s="2"/>
      <c r="SGL35" s="2"/>
      <c r="SGM35" s="2"/>
      <c r="SGN35" s="2"/>
      <c r="SGO35" s="2"/>
      <c r="SGP35" s="2"/>
      <c r="SGQ35" s="2"/>
      <c r="SGR35" s="2"/>
      <c r="SGS35" s="2"/>
      <c r="SGT35" s="2"/>
      <c r="SGU35" s="2"/>
      <c r="SGV35" s="2"/>
      <c r="SGW35" s="2"/>
      <c r="SGX35" s="2"/>
      <c r="SGY35" s="2"/>
      <c r="SGZ35" s="2"/>
      <c r="SHA35" s="2"/>
      <c r="SHB35" s="2"/>
      <c r="SHC35" s="2"/>
      <c r="SHD35" s="2"/>
      <c r="SHE35" s="2"/>
      <c r="SHF35" s="2"/>
      <c r="SHG35" s="2"/>
      <c r="SHH35" s="2"/>
      <c r="SHI35" s="2"/>
      <c r="SHJ35" s="2"/>
      <c r="SHK35" s="2"/>
      <c r="SHL35" s="2"/>
      <c r="SHM35" s="2"/>
      <c r="SHN35" s="2"/>
      <c r="SHO35" s="2"/>
      <c r="SHP35" s="2"/>
      <c r="SHQ35" s="2"/>
      <c r="SHR35" s="2"/>
      <c r="SHS35" s="2"/>
      <c r="SHT35" s="2"/>
      <c r="SHU35" s="2"/>
      <c r="SHV35" s="2"/>
      <c r="SHW35" s="2"/>
      <c r="SHX35" s="2"/>
      <c r="SHY35" s="2"/>
      <c r="SHZ35" s="2"/>
      <c r="SIA35" s="2"/>
      <c r="SIB35" s="2"/>
      <c r="SIC35" s="2"/>
      <c r="SID35" s="2"/>
      <c r="SIE35" s="2"/>
      <c r="SIF35" s="2"/>
      <c r="SIG35" s="2"/>
      <c r="SIH35" s="2"/>
      <c r="SII35" s="2"/>
      <c r="SIJ35" s="2"/>
      <c r="SIK35" s="2"/>
      <c r="SIL35" s="2"/>
      <c r="SIM35" s="2"/>
      <c r="SIN35" s="2"/>
      <c r="SIO35" s="2"/>
      <c r="SIP35" s="2"/>
      <c r="SIQ35" s="2"/>
      <c r="SIR35" s="2"/>
      <c r="SIS35" s="2"/>
      <c r="SIT35" s="2"/>
      <c r="SIU35" s="2"/>
      <c r="SIV35" s="2"/>
      <c r="SIW35" s="2"/>
      <c r="SIX35" s="2"/>
      <c r="SIY35" s="2"/>
      <c r="SIZ35" s="2"/>
      <c r="SJA35" s="2"/>
      <c r="SJB35" s="2"/>
      <c r="SJC35" s="2"/>
      <c r="SJD35" s="2"/>
      <c r="SJE35" s="2"/>
      <c r="SJF35" s="2"/>
      <c r="SJG35" s="2"/>
      <c r="SJH35" s="2"/>
      <c r="SJI35" s="2"/>
      <c r="SJJ35" s="2"/>
      <c r="SJK35" s="2"/>
      <c r="SJL35" s="2"/>
      <c r="SJM35" s="2"/>
      <c r="SJN35" s="2"/>
      <c r="SJO35" s="2"/>
      <c r="SJP35" s="2"/>
      <c r="SJQ35" s="2"/>
      <c r="SJR35" s="2"/>
      <c r="SJS35" s="2"/>
      <c r="SJT35" s="2"/>
      <c r="SJU35" s="2"/>
      <c r="SJV35" s="2"/>
      <c r="SJW35" s="2"/>
      <c r="SJX35" s="2"/>
      <c r="SJY35" s="2"/>
      <c r="SJZ35" s="2"/>
      <c r="SKA35" s="2"/>
      <c r="SKB35" s="2"/>
      <c r="SKC35" s="2"/>
      <c r="SKD35" s="2"/>
      <c r="SKE35" s="2"/>
      <c r="SKF35" s="2"/>
      <c r="SKG35" s="2"/>
      <c r="SKH35" s="2"/>
      <c r="SKI35" s="2"/>
      <c r="SKJ35" s="2"/>
      <c r="SKK35" s="2"/>
      <c r="SKL35" s="2"/>
      <c r="SKM35" s="2"/>
      <c r="SKN35" s="2"/>
      <c r="SKO35" s="2"/>
      <c r="SKP35" s="2"/>
      <c r="SKQ35" s="2"/>
      <c r="SKR35" s="2"/>
      <c r="SKS35" s="2"/>
      <c r="SKT35" s="2"/>
      <c r="SKU35" s="2"/>
      <c r="SKV35" s="2"/>
      <c r="SKW35" s="2"/>
      <c r="SKX35" s="2"/>
      <c r="SKY35" s="2"/>
      <c r="SKZ35" s="2"/>
      <c r="SLA35" s="2"/>
      <c r="SLB35" s="2"/>
      <c r="SLC35" s="2"/>
      <c r="SLD35" s="2"/>
      <c r="SLE35" s="2"/>
      <c r="SLF35" s="2"/>
      <c r="SLG35" s="2"/>
      <c r="SLH35" s="2"/>
      <c r="SLI35" s="2"/>
      <c r="SLJ35" s="2"/>
      <c r="SLK35" s="2"/>
      <c r="SLL35" s="2"/>
      <c r="SLM35" s="2"/>
      <c r="SLN35" s="2"/>
      <c r="SLO35" s="2"/>
      <c r="SLP35" s="2"/>
      <c r="SLQ35" s="2"/>
      <c r="SLR35" s="2"/>
      <c r="SLS35" s="2"/>
      <c r="SLT35" s="2"/>
      <c r="SLU35" s="2"/>
      <c r="SLV35" s="2"/>
      <c r="SLW35" s="2"/>
      <c r="SLX35" s="2"/>
      <c r="SLY35" s="2"/>
      <c r="SLZ35" s="2"/>
      <c r="SMA35" s="2"/>
      <c r="SMB35" s="2"/>
      <c r="SMC35" s="2"/>
      <c r="SMD35" s="2"/>
      <c r="SME35" s="2"/>
      <c r="SMF35" s="2"/>
      <c r="SMG35" s="2"/>
      <c r="SMH35" s="2"/>
      <c r="SMI35" s="2"/>
      <c r="SMJ35" s="2"/>
      <c r="SMK35" s="2"/>
      <c r="SML35" s="2"/>
      <c r="SMM35" s="2"/>
      <c r="SMN35" s="2"/>
      <c r="SMO35" s="2"/>
      <c r="SMP35" s="2"/>
      <c r="SMQ35" s="2"/>
      <c r="SMR35" s="2"/>
      <c r="SMS35" s="2"/>
      <c r="SMT35" s="2"/>
      <c r="SMU35" s="2"/>
      <c r="SMV35" s="2"/>
      <c r="SMW35" s="2"/>
      <c r="SMX35" s="2"/>
      <c r="SMY35" s="2"/>
      <c r="SMZ35" s="2"/>
      <c r="SNA35" s="2"/>
      <c r="SNB35" s="2"/>
      <c r="SNC35" s="2"/>
      <c r="SND35" s="2"/>
      <c r="SNE35" s="2"/>
      <c r="SNF35" s="2"/>
      <c r="SNG35" s="2"/>
      <c r="SNH35" s="2"/>
      <c r="SNI35" s="2"/>
      <c r="SNJ35" s="2"/>
      <c r="SNK35" s="2"/>
      <c r="SNL35" s="2"/>
      <c r="SNM35" s="2"/>
      <c r="SNN35" s="2"/>
      <c r="SNO35" s="2"/>
      <c r="SNP35" s="2"/>
      <c r="SNQ35" s="2"/>
      <c r="SNR35" s="2"/>
      <c r="SNS35" s="2"/>
      <c r="SNT35" s="2"/>
      <c r="SNU35" s="2"/>
      <c r="SNV35" s="2"/>
      <c r="SNW35" s="2"/>
      <c r="SNX35" s="2"/>
      <c r="SNY35" s="2"/>
      <c r="SNZ35" s="2"/>
      <c r="SOA35" s="2"/>
      <c r="SOB35" s="2"/>
      <c r="SOC35" s="2"/>
      <c r="SOD35" s="2"/>
      <c r="SOE35" s="2"/>
      <c r="SOF35" s="2"/>
      <c r="SOG35" s="2"/>
      <c r="SOH35" s="2"/>
      <c r="SOI35" s="2"/>
      <c r="SOJ35" s="2"/>
      <c r="SOK35" s="2"/>
      <c r="SOL35" s="2"/>
      <c r="SOM35" s="2"/>
      <c r="SON35" s="2"/>
      <c r="SOO35" s="2"/>
      <c r="SOP35" s="2"/>
      <c r="SOQ35" s="2"/>
      <c r="SOR35" s="2"/>
      <c r="SOS35" s="2"/>
      <c r="SOT35" s="2"/>
      <c r="SOU35" s="2"/>
      <c r="SOV35" s="2"/>
      <c r="SOW35" s="2"/>
      <c r="SOX35" s="2"/>
      <c r="SOY35" s="2"/>
      <c r="SOZ35" s="2"/>
      <c r="SPA35" s="2"/>
      <c r="SPB35" s="2"/>
      <c r="SPC35" s="2"/>
      <c r="SPD35" s="2"/>
      <c r="SPE35" s="2"/>
      <c r="SPF35" s="2"/>
      <c r="SPG35" s="2"/>
      <c r="SPH35" s="2"/>
      <c r="SPI35" s="2"/>
      <c r="SPJ35" s="2"/>
      <c r="SPK35" s="2"/>
      <c r="SPL35" s="2"/>
      <c r="SPM35" s="2"/>
      <c r="SPN35" s="2"/>
      <c r="SPO35" s="2"/>
      <c r="SPP35" s="2"/>
      <c r="SPQ35" s="2"/>
      <c r="SPR35" s="2"/>
      <c r="SPS35" s="2"/>
      <c r="SPT35" s="2"/>
      <c r="SPU35" s="2"/>
      <c r="SPV35" s="2"/>
      <c r="SPW35" s="2"/>
      <c r="SPX35" s="2"/>
      <c r="SPY35" s="2"/>
      <c r="SPZ35" s="2"/>
      <c r="SQA35" s="2"/>
      <c r="SQB35" s="2"/>
      <c r="SQC35" s="2"/>
      <c r="SQD35" s="2"/>
      <c r="SQE35" s="2"/>
      <c r="SQF35" s="2"/>
      <c r="SQG35" s="2"/>
      <c r="SQH35" s="2"/>
      <c r="SQI35" s="2"/>
      <c r="SQJ35" s="2"/>
      <c r="SQK35" s="2"/>
      <c r="SQL35" s="2"/>
      <c r="SQM35" s="2"/>
      <c r="SQN35" s="2"/>
      <c r="SQO35" s="2"/>
      <c r="SQP35" s="2"/>
      <c r="SQQ35" s="2"/>
      <c r="SQR35" s="2"/>
      <c r="SQS35" s="2"/>
      <c r="SQT35" s="2"/>
      <c r="SQU35" s="2"/>
      <c r="SQV35" s="2"/>
      <c r="SQW35" s="2"/>
      <c r="SQX35" s="2"/>
      <c r="SQY35" s="2"/>
      <c r="SQZ35" s="2"/>
      <c r="SRA35" s="2"/>
      <c r="SRB35" s="2"/>
      <c r="SRC35" s="2"/>
      <c r="SRD35" s="2"/>
      <c r="SRE35" s="2"/>
      <c r="SRF35" s="2"/>
      <c r="SRG35" s="2"/>
      <c r="SRH35" s="2"/>
      <c r="SRI35" s="2"/>
      <c r="SRJ35" s="2"/>
      <c r="SRK35" s="2"/>
      <c r="SRL35" s="2"/>
      <c r="SRM35" s="2"/>
      <c r="SRN35" s="2"/>
      <c r="SRO35" s="2"/>
      <c r="SRP35" s="2"/>
      <c r="SRQ35" s="2"/>
      <c r="SRR35" s="2"/>
      <c r="SRS35" s="2"/>
      <c r="SRT35" s="2"/>
      <c r="SRU35" s="2"/>
      <c r="SRV35" s="2"/>
      <c r="SRW35" s="2"/>
      <c r="SRX35" s="2"/>
      <c r="SRY35" s="2"/>
      <c r="SRZ35" s="2"/>
      <c r="SSA35" s="2"/>
      <c r="SSB35" s="2"/>
      <c r="SSC35" s="2"/>
      <c r="SSD35" s="2"/>
      <c r="SSE35" s="2"/>
      <c r="SSF35" s="2"/>
      <c r="SSG35" s="2"/>
      <c r="SSH35" s="2"/>
      <c r="SSI35" s="2"/>
      <c r="SSJ35" s="2"/>
      <c r="SSK35" s="2"/>
      <c r="SSL35" s="2"/>
      <c r="SSM35" s="2"/>
      <c r="SSN35" s="2"/>
      <c r="SSO35" s="2"/>
      <c r="SSP35" s="2"/>
      <c r="SSQ35" s="2"/>
      <c r="SSR35" s="2"/>
      <c r="SSS35" s="2"/>
      <c r="SST35" s="2"/>
      <c r="SSU35" s="2"/>
      <c r="SSV35" s="2"/>
      <c r="SSW35" s="2"/>
      <c r="SSX35" s="2"/>
      <c r="SSY35" s="2"/>
      <c r="SSZ35" s="2"/>
      <c r="STA35" s="2"/>
      <c r="STB35" s="2"/>
      <c r="STC35" s="2"/>
      <c r="STD35" s="2"/>
      <c r="STE35" s="2"/>
      <c r="STF35" s="2"/>
      <c r="STG35" s="2"/>
      <c r="STH35" s="2"/>
      <c r="STI35" s="2"/>
      <c r="STJ35" s="2"/>
      <c r="STK35" s="2"/>
      <c r="STL35" s="2"/>
      <c r="STM35" s="2"/>
      <c r="STN35" s="2"/>
      <c r="STO35" s="2"/>
      <c r="STP35" s="2"/>
      <c r="STQ35" s="2"/>
      <c r="STR35" s="2"/>
      <c r="STS35" s="2"/>
      <c r="STT35" s="2"/>
      <c r="STU35" s="2"/>
      <c r="STV35" s="2"/>
      <c r="STW35" s="2"/>
      <c r="STX35" s="2"/>
      <c r="STY35" s="2"/>
      <c r="STZ35" s="2"/>
      <c r="SUA35" s="2"/>
      <c r="SUB35" s="2"/>
      <c r="SUC35" s="2"/>
      <c r="SUD35" s="2"/>
      <c r="SUE35" s="2"/>
      <c r="SUF35" s="2"/>
      <c r="SUG35" s="2"/>
      <c r="SUH35" s="2"/>
      <c r="SUI35" s="2"/>
      <c r="SUJ35" s="2"/>
      <c r="SUK35" s="2"/>
      <c r="SUL35" s="2"/>
      <c r="SUM35" s="2"/>
      <c r="SUN35" s="2"/>
      <c r="SUO35" s="2"/>
      <c r="SUP35" s="2"/>
      <c r="SUQ35" s="2"/>
      <c r="SUR35" s="2"/>
      <c r="SUS35" s="2"/>
      <c r="SUT35" s="2"/>
      <c r="SUU35" s="2"/>
      <c r="SUV35" s="2"/>
      <c r="SUW35" s="2"/>
      <c r="SUX35" s="2"/>
      <c r="SUY35" s="2"/>
      <c r="SUZ35" s="2"/>
      <c r="SVA35" s="2"/>
      <c r="SVB35" s="2"/>
      <c r="SVC35" s="2"/>
      <c r="SVD35" s="2"/>
      <c r="SVE35" s="2"/>
      <c r="SVF35" s="2"/>
      <c r="SVG35" s="2"/>
      <c r="SVH35" s="2"/>
      <c r="SVI35" s="2"/>
      <c r="SVJ35" s="2"/>
      <c r="SVK35" s="2"/>
      <c r="SVL35" s="2"/>
      <c r="SVM35" s="2"/>
      <c r="SVN35" s="2"/>
      <c r="SVO35" s="2"/>
      <c r="SVP35" s="2"/>
      <c r="SVQ35" s="2"/>
      <c r="SVR35" s="2"/>
      <c r="SVS35" s="2"/>
      <c r="SVT35" s="2"/>
      <c r="SVU35" s="2"/>
      <c r="SVV35" s="2"/>
      <c r="SVW35" s="2"/>
      <c r="SVX35" s="2"/>
      <c r="SVY35" s="2"/>
      <c r="SVZ35" s="2"/>
      <c r="SWA35" s="2"/>
      <c r="SWB35" s="2"/>
      <c r="SWC35" s="2"/>
      <c r="SWD35" s="2"/>
      <c r="SWE35" s="2"/>
      <c r="SWF35" s="2"/>
      <c r="SWG35" s="2"/>
      <c r="SWH35" s="2"/>
      <c r="SWI35" s="2"/>
      <c r="SWJ35" s="2"/>
      <c r="SWK35" s="2"/>
      <c r="SWL35" s="2"/>
      <c r="SWM35" s="2"/>
      <c r="SWN35" s="2"/>
      <c r="SWO35" s="2"/>
      <c r="SWP35" s="2"/>
      <c r="SWQ35" s="2"/>
      <c r="SWR35" s="2"/>
      <c r="SWS35" s="2"/>
      <c r="SWT35" s="2"/>
      <c r="SWU35" s="2"/>
      <c r="SWV35" s="2"/>
      <c r="SWW35" s="2"/>
      <c r="SWX35" s="2"/>
      <c r="SWY35" s="2"/>
      <c r="SWZ35" s="2"/>
      <c r="SXA35" s="2"/>
      <c r="SXB35" s="2"/>
      <c r="SXC35" s="2"/>
      <c r="SXD35" s="2"/>
      <c r="SXE35" s="2"/>
      <c r="SXF35" s="2"/>
      <c r="SXG35" s="2"/>
      <c r="SXH35" s="2"/>
      <c r="SXI35" s="2"/>
      <c r="SXJ35" s="2"/>
      <c r="SXK35" s="2"/>
      <c r="SXL35" s="2"/>
      <c r="SXM35" s="2"/>
      <c r="SXN35" s="2"/>
      <c r="SXO35" s="2"/>
      <c r="SXP35" s="2"/>
      <c r="SXQ35" s="2"/>
      <c r="SXR35" s="2"/>
      <c r="SXS35" s="2"/>
      <c r="SXT35" s="2"/>
      <c r="SXU35" s="2"/>
      <c r="SXV35" s="2"/>
      <c r="SXW35" s="2"/>
      <c r="SXX35" s="2"/>
      <c r="SXY35" s="2"/>
      <c r="SXZ35" s="2"/>
      <c r="SYA35" s="2"/>
      <c r="SYB35" s="2"/>
      <c r="SYC35" s="2"/>
      <c r="SYD35" s="2"/>
      <c r="SYE35" s="2"/>
      <c r="SYF35" s="2"/>
      <c r="SYG35" s="2"/>
      <c r="SYH35" s="2"/>
      <c r="SYI35" s="2"/>
      <c r="SYJ35" s="2"/>
      <c r="SYK35" s="2"/>
      <c r="SYL35" s="2"/>
      <c r="SYM35" s="2"/>
      <c r="SYN35" s="2"/>
      <c r="SYO35" s="2"/>
      <c r="SYP35" s="2"/>
      <c r="SYQ35" s="2"/>
      <c r="SYR35" s="2"/>
      <c r="SYS35" s="2"/>
      <c r="SYT35" s="2"/>
      <c r="SYU35" s="2"/>
      <c r="SYV35" s="2"/>
      <c r="SYW35" s="2"/>
      <c r="SYX35" s="2"/>
      <c r="SYY35" s="2"/>
      <c r="SYZ35" s="2"/>
      <c r="SZA35" s="2"/>
      <c r="SZB35" s="2"/>
      <c r="SZC35" s="2"/>
      <c r="SZD35" s="2"/>
      <c r="SZE35" s="2"/>
      <c r="SZF35" s="2"/>
      <c r="SZG35" s="2"/>
      <c r="SZH35" s="2"/>
      <c r="SZI35" s="2"/>
      <c r="SZJ35" s="2"/>
      <c r="SZK35" s="2"/>
      <c r="SZL35" s="2"/>
      <c r="SZM35" s="2"/>
      <c r="SZN35" s="2"/>
      <c r="SZO35" s="2"/>
      <c r="SZP35" s="2"/>
      <c r="SZQ35" s="2"/>
      <c r="SZR35" s="2"/>
      <c r="SZS35" s="2"/>
      <c r="SZT35" s="2"/>
      <c r="SZU35" s="2"/>
      <c r="SZV35" s="2"/>
      <c r="SZW35" s="2"/>
      <c r="SZX35" s="2"/>
      <c r="SZY35" s="2"/>
      <c r="SZZ35" s="2"/>
      <c r="TAA35" s="2"/>
      <c r="TAB35" s="2"/>
      <c r="TAC35" s="2"/>
      <c r="TAD35" s="2"/>
      <c r="TAE35" s="2"/>
      <c r="TAF35" s="2"/>
      <c r="TAG35" s="2"/>
      <c r="TAH35" s="2"/>
      <c r="TAI35" s="2"/>
      <c r="TAJ35" s="2"/>
      <c r="TAK35" s="2"/>
      <c r="TAL35" s="2"/>
      <c r="TAM35" s="2"/>
      <c r="TAN35" s="2"/>
      <c r="TAO35" s="2"/>
      <c r="TAP35" s="2"/>
      <c r="TAQ35" s="2"/>
      <c r="TAR35" s="2"/>
      <c r="TAS35" s="2"/>
      <c r="TAT35" s="2"/>
      <c r="TAU35" s="2"/>
      <c r="TAV35" s="2"/>
      <c r="TAW35" s="2"/>
      <c r="TAX35" s="2"/>
      <c r="TAY35" s="2"/>
      <c r="TAZ35" s="2"/>
      <c r="TBA35" s="2"/>
      <c r="TBB35" s="2"/>
      <c r="TBC35" s="2"/>
      <c r="TBD35" s="2"/>
      <c r="TBE35" s="2"/>
      <c r="TBF35" s="2"/>
      <c r="TBG35" s="2"/>
      <c r="TBH35" s="2"/>
      <c r="TBI35" s="2"/>
      <c r="TBJ35" s="2"/>
      <c r="TBK35" s="2"/>
      <c r="TBL35" s="2"/>
      <c r="TBM35" s="2"/>
      <c r="TBN35" s="2"/>
      <c r="TBO35" s="2"/>
      <c r="TBP35" s="2"/>
      <c r="TBQ35" s="2"/>
      <c r="TBR35" s="2"/>
      <c r="TBS35" s="2"/>
      <c r="TBT35" s="2"/>
      <c r="TBU35" s="2"/>
      <c r="TBV35" s="2"/>
      <c r="TBW35" s="2"/>
      <c r="TBX35" s="2"/>
      <c r="TBY35" s="2"/>
      <c r="TBZ35" s="2"/>
      <c r="TCA35" s="2"/>
      <c r="TCB35" s="2"/>
      <c r="TCC35" s="2"/>
      <c r="TCD35" s="2"/>
      <c r="TCE35" s="2"/>
      <c r="TCF35" s="2"/>
      <c r="TCG35" s="2"/>
      <c r="TCH35" s="2"/>
      <c r="TCI35" s="2"/>
      <c r="TCJ35" s="2"/>
      <c r="TCK35" s="2"/>
      <c r="TCL35" s="2"/>
      <c r="TCM35" s="2"/>
      <c r="TCN35" s="2"/>
      <c r="TCO35" s="2"/>
      <c r="TCP35" s="2"/>
      <c r="TCQ35" s="2"/>
      <c r="TCR35" s="2"/>
      <c r="TCS35" s="2"/>
      <c r="TCT35" s="2"/>
      <c r="TCU35" s="2"/>
      <c r="TCV35" s="2"/>
      <c r="TCW35" s="2"/>
      <c r="TCX35" s="2"/>
      <c r="TCY35" s="2"/>
      <c r="TCZ35" s="2"/>
      <c r="TDA35" s="2"/>
      <c r="TDB35" s="2"/>
      <c r="TDC35" s="2"/>
      <c r="TDD35" s="2"/>
      <c r="TDE35" s="2"/>
      <c r="TDF35" s="2"/>
      <c r="TDG35" s="2"/>
      <c r="TDH35" s="2"/>
      <c r="TDI35" s="2"/>
      <c r="TDJ35" s="2"/>
      <c r="TDK35" s="2"/>
      <c r="TDL35" s="2"/>
      <c r="TDM35" s="2"/>
      <c r="TDN35" s="2"/>
      <c r="TDO35" s="2"/>
      <c r="TDP35" s="2"/>
      <c r="TDQ35" s="2"/>
      <c r="TDR35" s="2"/>
      <c r="TDS35" s="2"/>
      <c r="TDT35" s="2"/>
      <c r="TDU35" s="2"/>
      <c r="TDV35" s="2"/>
      <c r="TDW35" s="2"/>
      <c r="TDX35" s="2"/>
      <c r="TDY35" s="2"/>
      <c r="TDZ35" s="2"/>
      <c r="TEA35" s="2"/>
      <c r="TEB35" s="2"/>
      <c r="TEC35" s="2"/>
      <c r="TED35" s="2"/>
      <c r="TEE35" s="2"/>
      <c r="TEF35" s="2"/>
      <c r="TEG35" s="2"/>
      <c r="TEH35" s="2"/>
      <c r="TEI35" s="2"/>
      <c r="TEJ35" s="2"/>
      <c r="TEK35" s="2"/>
      <c r="TEL35" s="2"/>
      <c r="TEM35" s="2"/>
      <c r="TEN35" s="2"/>
      <c r="TEO35" s="2"/>
      <c r="TEP35" s="2"/>
      <c r="TEQ35" s="2"/>
      <c r="TER35" s="2"/>
      <c r="TES35" s="2"/>
      <c r="TET35" s="2"/>
      <c r="TEU35" s="2"/>
      <c r="TEV35" s="2"/>
      <c r="TEW35" s="2"/>
      <c r="TEX35" s="2"/>
      <c r="TEY35" s="2"/>
      <c r="TEZ35" s="2"/>
      <c r="TFA35" s="2"/>
      <c r="TFB35" s="2"/>
      <c r="TFC35" s="2"/>
      <c r="TFD35" s="2"/>
      <c r="TFE35" s="2"/>
      <c r="TFF35" s="2"/>
      <c r="TFG35" s="2"/>
      <c r="TFH35" s="2"/>
      <c r="TFI35" s="2"/>
      <c r="TFJ35" s="2"/>
      <c r="TFK35" s="2"/>
      <c r="TFL35" s="2"/>
      <c r="TFM35" s="2"/>
      <c r="TFN35" s="2"/>
      <c r="TFO35" s="2"/>
      <c r="TFP35" s="2"/>
      <c r="TFQ35" s="2"/>
      <c r="TFR35" s="2"/>
      <c r="TFS35" s="2"/>
      <c r="TFT35" s="2"/>
      <c r="TFU35" s="2"/>
      <c r="TFV35" s="2"/>
      <c r="TFW35" s="2"/>
      <c r="TFX35" s="2"/>
      <c r="TFY35" s="2"/>
      <c r="TFZ35" s="2"/>
      <c r="TGA35" s="2"/>
      <c r="TGB35" s="2"/>
      <c r="TGC35" s="2"/>
      <c r="TGD35" s="2"/>
      <c r="TGE35" s="2"/>
      <c r="TGF35" s="2"/>
      <c r="TGG35" s="2"/>
      <c r="TGH35" s="2"/>
      <c r="TGI35" s="2"/>
      <c r="TGJ35" s="2"/>
      <c r="TGK35" s="2"/>
      <c r="TGL35" s="2"/>
      <c r="TGM35" s="2"/>
      <c r="TGN35" s="2"/>
      <c r="TGO35" s="2"/>
      <c r="TGP35" s="2"/>
      <c r="TGQ35" s="2"/>
      <c r="TGR35" s="2"/>
      <c r="TGS35" s="2"/>
      <c r="TGT35" s="2"/>
      <c r="TGU35" s="2"/>
      <c r="TGV35" s="2"/>
      <c r="TGW35" s="2"/>
      <c r="TGX35" s="2"/>
      <c r="TGY35" s="2"/>
      <c r="TGZ35" s="2"/>
      <c r="THA35" s="2"/>
      <c r="THB35" s="2"/>
      <c r="THC35" s="2"/>
      <c r="THD35" s="2"/>
      <c r="THE35" s="2"/>
      <c r="THF35" s="2"/>
      <c r="THG35" s="2"/>
      <c r="THH35" s="2"/>
      <c r="THI35" s="2"/>
      <c r="THJ35" s="2"/>
      <c r="THK35" s="2"/>
      <c r="THL35" s="2"/>
      <c r="THM35" s="2"/>
      <c r="THN35" s="2"/>
      <c r="THO35" s="2"/>
      <c r="THP35" s="2"/>
      <c r="THQ35" s="2"/>
      <c r="THR35" s="2"/>
      <c r="THS35" s="2"/>
      <c r="THT35" s="2"/>
      <c r="THU35" s="2"/>
      <c r="THV35" s="2"/>
      <c r="THW35" s="2"/>
      <c r="THX35" s="2"/>
      <c r="THY35" s="2"/>
      <c r="THZ35" s="2"/>
      <c r="TIA35" s="2"/>
      <c r="TIB35" s="2"/>
      <c r="TIC35" s="2"/>
      <c r="TID35" s="2"/>
      <c r="TIE35" s="2"/>
      <c r="TIF35" s="2"/>
      <c r="TIG35" s="2"/>
      <c r="TIH35" s="2"/>
      <c r="TII35" s="2"/>
      <c r="TIJ35" s="2"/>
      <c r="TIK35" s="2"/>
      <c r="TIL35" s="2"/>
      <c r="TIM35" s="2"/>
      <c r="TIN35" s="2"/>
      <c r="TIO35" s="2"/>
      <c r="TIP35" s="2"/>
      <c r="TIQ35" s="2"/>
      <c r="TIR35" s="2"/>
      <c r="TIS35" s="2"/>
      <c r="TIT35" s="2"/>
      <c r="TIU35" s="2"/>
      <c r="TIV35" s="2"/>
      <c r="TIW35" s="2"/>
      <c r="TIX35" s="2"/>
      <c r="TIY35" s="2"/>
      <c r="TIZ35" s="2"/>
      <c r="TJA35" s="2"/>
      <c r="TJB35" s="2"/>
      <c r="TJC35" s="2"/>
      <c r="TJD35" s="2"/>
      <c r="TJE35" s="2"/>
      <c r="TJF35" s="2"/>
      <c r="TJG35" s="2"/>
      <c r="TJH35" s="2"/>
      <c r="TJI35" s="2"/>
      <c r="TJJ35" s="2"/>
      <c r="TJK35" s="2"/>
      <c r="TJL35" s="2"/>
      <c r="TJM35" s="2"/>
      <c r="TJN35" s="2"/>
      <c r="TJO35" s="2"/>
      <c r="TJP35" s="2"/>
      <c r="TJQ35" s="2"/>
      <c r="TJR35" s="2"/>
      <c r="TJS35" s="2"/>
      <c r="TJT35" s="2"/>
      <c r="TJU35" s="2"/>
      <c r="TJV35" s="2"/>
      <c r="TJW35" s="2"/>
      <c r="TJX35" s="2"/>
      <c r="TJY35" s="2"/>
      <c r="TJZ35" s="2"/>
      <c r="TKA35" s="2"/>
      <c r="TKB35" s="2"/>
      <c r="TKC35" s="2"/>
      <c r="TKD35" s="2"/>
      <c r="TKE35" s="2"/>
      <c r="TKF35" s="2"/>
      <c r="TKG35" s="2"/>
      <c r="TKH35" s="2"/>
      <c r="TKI35" s="2"/>
      <c r="TKJ35" s="2"/>
      <c r="TKK35" s="2"/>
      <c r="TKL35" s="2"/>
      <c r="TKM35" s="2"/>
      <c r="TKN35" s="2"/>
      <c r="TKO35" s="2"/>
      <c r="TKP35" s="2"/>
      <c r="TKQ35" s="2"/>
      <c r="TKR35" s="2"/>
      <c r="TKS35" s="2"/>
      <c r="TKT35" s="2"/>
      <c r="TKU35" s="2"/>
      <c r="TKV35" s="2"/>
      <c r="TKW35" s="2"/>
      <c r="TKX35" s="2"/>
      <c r="TKY35" s="2"/>
      <c r="TKZ35" s="2"/>
      <c r="TLA35" s="2"/>
      <c r="TLB35" s="2"/>
      <c r="TLC35" s="2"/>
      <c r="TLD35" s="2"/>
      <c r="TLE35" s="2"/>
      <c r="TLF35" s="2"/>
      <c r="TLG35" s="2"/>
      <c r="TLH35" s="2"/>
      <c r="TLI35" s="2"/>
      <c r="TLJ35" s="2"/>
      <c r="TLK35" s="2"/>
      <c r="TLL35" s="2"/>
      <c r="TLM35" s="2"/>
      <c r="TLN35" s="2"/>
      <c r="TLO35" s="2"/>
      <c r="TLP35" s="2"/>
      <c r="TLQ35" s="2"/>
      <c r="TLR35" s="2"/>
      <c r="TLS35" s="2"/>
      <c r="TLT35" s="2"/>
      <c r="TLU35" s="2"/>
      <c r="TLV35" s="2"/>
      <c r="TLW35" s="2"/>
      <c r="TLX35" s="2"/>
      <c r="TLY35" s="2"/>
      <c r="TLZ35" s="2"/>
      <c r="TMA35" s="2"/>
      <c r="TMB35" s="2"/>
      <c r="TMC35" s="2"/>
      <c r="TMD35" s="2"/>
      <c r="TME35" s="2"/>
      <c r="TMF35" s="2"/>
      <c r="TMG35" s="2"/>
      <c r="TMH35" s="2"/>
      <c r="TMI35" s="2"/>
      <c r="TMJ35" s="2"/>
      <c r="TMK35" s="2"/>
      <c r="TML35" s="2"/>
      <c r="TMM35" s="2"/>
      <c r="TMN35" s="2"/>
      <c r="TMO35" s="2"/>
      <c r="TMP35" s="2"/>
      <c r="TMQ35" s="2"/>
      <c r="TMR35" s="2"/>
      <c r="TMS35" s="2"/>
      <c r="TMT35" s="2"/>
      <c r="TMU35" s="2"/>
      <c r="TMV35" s="2"/>
      <c r="TMW35" s="2"/>
      <c r="TMX35" s="2"/>
      <c r="TMY35" s="2"/>
      <c r="TMZ35" s="2"/>
      <c r="TNA35" s="2"/>
      <c r="TNB35" s="2"/>
      <c r="TNC35" s="2"/>
      <c r="TND35" s="2"/>
      <c r="TNE35" s="2"/>
      <c r="TNF35" s="2"/>
      <c r="TNG35" s="2"/>
      <c r="TNH35" s="2"/>
      <c r="TNI35" s="2"/>
      <c r="TNJ35" s="2"/>
      <c r="TNK35" s="2"/>
      <c r="TNL35" s="2"/>
      <c r="TNM35" s="2"/>
      <c r="TNN35" s="2"/>
      <c r="TNO35" s="2"/>
      <c r="TNP35" s="2"/>
      <c r="TNQ35" s="2"/>
      <c r="TNR35" s="2"/>
      <c r="TNS35" s="2"/>
      <c r="TNT35" s="2"/>
      <c r="TNU35" s="2"/>
      <c r="TNV35" s="2"/>
      <c r="TNW35" s="2"/>
      <c r="TNX35" s="2"/>
      <c r="TNY35" s="2"/>
      <c r="TNZ35" s="2"/>
      <c r="TOA35" s="2"/>
      <c r="TOB35" s="2"/>
      <c r="TOC35" s="2"/>
      <c r="TOD35" s="2"/>
      <c r="TOE35" s="2"/>
      <c r="TOF35" s="2"/>
      <c r="TOG35" s="2"/>
      <c r="TOH35" s="2"/>
      <c r="TOI35" s="2"/>
      <c r="TOJ35" s="2"/>
      <c r="TOK35" s="2"/>
      <c r="TOL35" s="2"/>
      <c r="TOM35" s="2"/>
      <c r="TON35" s="2"/>
      <c r="TOO35" s="2"/>
      <c r="TOP35" s="2"/>
      <c r="TOQ35" s="2"/>
      <c r="TOR35" s="2"/>
      <c r="TOS35" s="2"/>
      <c r="TOT35" s="2"/>
      <c r="TOU35" s="2"/>
      <c r="TOV35" s="2"/>
      <c r="TOW35" s="2"/>
      <c r="TOX35" s="2"/>
      <c r="TOY35" s="2"/>
      <c r="TOZ35" s="2"/>
      <c r="TPA35" s="2"/>
      <c r="TPB35" s="2"/>
      <c r="TPC35" s="2"/>
      <c r="TPD35" s="2"/>
      <c r="TPE35" s="2"/>
      <c r="TPF35" s="2"/>
      <c r="TPG35" s="2"/>
      <c r="TPH35" s="2"/>
      <c r="TPI35" s="2"/>
      <c r="TPJ35" s="2"/>
      <c r="TPK35" s="2"/>
      <c r="TPL35" s="2"/>
      <c r="TPM35" s="2"/>
      <c r="TPN35" s="2"/>
      <c r="TPO35" s="2"/>
      <c r="TPP35" s="2"/>
      <c r="TPQ35" s="2"/>
      <c r="TPR35" s="2"/>
      <c r="TPS35" s="2"/>
      <c r="TPT35" s="2"/>
      <c r="TPU35" s="2"/>
      <c r="TPV35" s="2"/>
      <c r="TPW35" s="2"/>
      <c r="TPX35" s="2"/>
      <c r="TPY35" s="2"/>
      <c r="TPZ35" s="2"/>
      <c r="TQA35" s="2"/>
      <c r="TQB35" s="2"/>
      <c r="TQC35" s="2"/>
      <c r="TQD35" s="2"/>
      <c r="TQE35" s="2"/>
      <c r="TQF35" s="2"/>
      <c r="TQG35" s="2"/>
      <c r="TQH35" s="2"/>
      <c r="TQI35" s="2"/>
      <c r="TQJ35" s="2"/>
      <c r="TQK35" s="2"/>
      <c r="TQL35" s="2"/>
      <c r="TQM35" s="2"/>
      <c r="TQN35" s="2"/>
      <c r="TQO35" s="2"/>
      <c r="TQP35" s="2"/>
      <c r="TQQ35" s="2"/>
      <c r="TQR35" s="2"/>
      <c r="TQS35" s="2"/>
      <c r="TQT35" s="2"/>
      <c r="TQU35" s="2"/>
      <c r="TQV35" s="2"/>
      <c r="TQW35" s="2"/>
      <c r="TQX35" s="2"/>
      <c r="TQY35" s="2"/>
      <c r="TQZ35" s="2"/>
      <c r="TRA35" s="2"/>
      <c r="TRB35" s="2"/>
      <c r="TRC35" s="2"/>
      <c r="TRD35" s="2"/>
      <c r="TRE35" s="2"/>
      <c r="TRF35" s="2"/>
      <c r="TRG35" s="2"/>
      <c r="TRH35" s="2"/>
      <c r="TRI35" s="2"/>
      <c r="TRJ35" s="2"/>
      <c r="TRK35" s="2"/>
      <c r="TRL35" s="2"/>
      <c r="TRM35" s="2"/>
      <c r="TRN35" s="2"/>
      <c r="TRO35" s="2"/>
      <c r="TRP35" s="2"/>
      <c r="TRQ35" s="2"/>
      <c r="TRR35" s="2"/>
      <c r="TRS35" s="2"/>
      <c r="TRT35" s="2"/>
      <c r="TRU35" s="2"/>
      <c r="TRV35" s="2"/>
      <c r="TRW35" s="2"/>
      <c r="TRX35" s="2"/>
      <c r="TRY35" s="2"/>
      <c r="TRZ35" s="2"/>
      <c r="TSA35" s="2"/>
      <c r="TSB35" s="2"/>
      <c r="TSC35" s="2"/>
      <c r="TSD35" s="2"/>
      <c r="TSE35" s="2"/>
      <c r="TSF35" s="2"/>
      <c r="TSG35" s="2"/>
      <c r="TSH35" s="2"/>
      <c r="TSI35" s="2"/>
      <c r="TSJ35" s="2"/>
      <c r="TSK35" s="2"/>
      <c r="TSL35" s="2"/>
      <c r="TSM35" s="2"/>
      <c r="TSN35" s="2"/>
      <c r="TSO35" s="2"/>
      <c r="TSP35" s="2"/>
      <c r="TSQ35" s="2"/>
      <c r="TSR35" s="2"/>
      <c r="TSS35" s="2"/>
      <c r="TST35" s="2"/>
      <c r="TSU35" s="2"/>
      <c r="TSV35" s="2"/>
      <c r="TSW35" s="2"/>
      <c r="TSX35" s="2"/>
      <c r="TSY35" s="2"/>
      <c r="TSZ35" s="2"/>
      <c r="TTA35" s="2"/>
      <c r="TTB35" s="2"/>
      <c r="TTC35" s="2"/>
      <c r="TTD35" s="2"/>
      <c r="TTE35" s="2"/>
      <c r="TTF35" s="2"/>
      <c r="TTG35" s="2"/>
      <c r="TTH35" s="2"/>
      <c r="TTI35" s="2"/>
      <c r="TTJ35" s="2"/>
      <c r="TTK35" s="2"/>
      <c r="TTL35" s="2"/>
      <c r="TTM35" s="2"/>
      <c r="TTN35" s="2"/>
      <c r="TTO35" s="2"/>
      <c r="TTP35" s="2"/>
      <c r="TTQ35" s="2"/>
      <c r="TTR35" s="2"/>
      <c r="TTS35" s="2"/>
      <c r="TTT35" s="2"/>
      <c r="TTU35" s="2"/>
      <c r="TTV35" s="2"/>
      <c r="TTW35" s="2"/>
      <c r="TTX35" s="2"/>
      <c r="TTY35" s="2"/>
      <c r="TTZ35" s="2"/>
      <c r="TUA35" s="2"/>
      <c r="TUB35" s="2"/>
      <c r="TUC35" s="2"/>
      <c r="TUD35" s="2"/>
      <c r="TUE35" s="2"/>
      <c r="TUF35" s="2"/>
      <c r="TUG35" s="2"/>
      <c r="TUH35" s="2"/>
      <c r="TUI35" s="2"/>
      <c r="TUJ35" s="2"/>
      <c r="TUK35" s="2"/>
      <c r="TUL35" s="2"/>
      <c r="TUM35" s="2"/>
      <c r="TUN35" s="2"/>
      <c r="TUO35" s="2"/>
      <c r="TUP35" s="2"/>
      <c r="TUQ35" s="2"/>
      <c r="TUR35" s="2"/>
      <c r="TUS35" s="2"/>
      <c r="TUT35" s="2"/>
      <c r="TUU35" s="2"/>
      <c r="TUV35" s="2"/>
      <c r="TUW35" s="2"/>
      <c r="TUX35" s="2"/>
      <c r="TUY35" s="2"/>
      <c r="TUZ35" s="2"/>
      <c r="TVA35" s="2"/>
      <c r="TVB35" s="2"/>
      <c r="TVC35" s="2"/>
      <c r="TVD35" s="2"/>
      <c r="TVE35" s="2"/>
      <c r="TVF35" s="2"/>
      <c r="TVG35" s="2"/>
      <c r="TVH35" s="2"/>
      <c r="TVI35" s="2"/>
      <c r="TVJ35" s="2"/>
      <c r="TVK35" s="2"/>
      <c r="TVL35" s="2"/>
      <c r="TVM35" s="2"/>
      <c r="TVN35" s="2"/>
      <c r="TVO35" s="2"/>
      <c r="TVP35" s="2"/>
      <c r="TVQ35" s="2"/>
      <c r="TVR35" s="2"/>
      <c r="TVS35" s="2"/>
      <c r="TVT35" s="2"/>
      <c r="TVU35" s="2"/>
      <c r="TVV35" s="2"/>
      <c r="TVW35" s="2"/>
      <c r="TVX35" s="2"/>
      <c r="TVY35" s="2"/>
      <c r="TVZ35" s="2"/>
      <c r="TWA35" s="2"/>
      <c r="TWB35" s="2"/>
      <c r="TWC35" s="2"/>
      <c r="TWD35" s="2"/>
      <c r="TWE35" s="2"/>
      <c r="TWF35" s="2"/>
      <c r="TWG35" s="2"/>
      <c r="TWH35" s="2"/>
      <c r="TWI35" s="2"/>
      <c r="TWJ35" s="2"/>
      <c r="TWK35" s="2"/>
      <c r="TWL35" s="2"/>
      <c r="TWM35" s="2"/>
      <c r="TWN35" s="2"/>
      <c r="TWO35" s="2"/>
      <c r="TWP35" s="2"/>
      <c r="TWQ35" s="2"/>
      <c r="TWR35" s="2"/>
      <c r="TWS35" s="2"/>
      <c r="TWT35" s="2"/>
      <c r="TWU35" s="2"/>
      <c r="TWV35" s="2"/>
      <c r="TWW35" s="2"/>
      <c r="TWX35" s="2"/>
      <c r="TWY35" s="2"/>
      <c r="TWZ35" s="2"/>
      <c r="TXA35" s="2"/>
      <c r="TXB35" s="2"/>
      <c r="TXC35" s="2"/>
      <c r="TXD35" s="2"/>
      <c r="TXE35" s="2"/>
      <c r="TXF35" s="2"/>
      <c r="TXG35" s="2"/>
      <c r="TXH35" s="2"/>
      <c r="TXI35" s="2"/>
      <c r="TXJ35" s="2"/>
      <c r="TXK35" s="2"/>
      <c r="TXL35" s="2"/>
      <c r="TXM35" s="2"/>
      <c r="TXN35" s="2"/>
      <c r="TXO35" s="2"/>
      <c r="TXP35" s="2"/>
      <c r="TXQ35" s="2"/>
      <c r="TXR35" s="2"/>
      <c r="TXS35" s="2"/>
      <c r="TXT35" s="2"/>
      <c r="TXU35" s="2"/>
      <c r="TXV35" s="2"/>
      <c r="TXW35" s="2"/>
      <c r="TXX35" s="2"/>
      <c r="TXY35" s="2"/>
      <c r="TXZ35" s="2"/>
      <c r="TYA35" s="2"/>
      <c r="TYB35" s="2"/>
      <c r="TYC35" s="2"/>
      <c r="TYD35" s="2"/>
      <c r="TYE35" s="2"/>
      <c r="TYF35" s="2"/>
      <c r="TYG35" s="2"/>
      <c r="TYH35" s="2"/>
      <c r="TYI35" s="2"/>
      <c r="TYJ35" s="2"/>
      <c r="TYK35" s="2"/>
      <c r="TYL35" s="2"/>
      <c r="TYM35" s="2"/>
      <c r="TYN35" s="2"/>
      <c r="TYO35" s="2"/>
      <c r="TYP35" s="2"/>
      <c r="TYQ35" s="2"/>
      <c r="TYR35" s="2"/>
      <c r="TYS35" s="2"/>
      <c r="TYT35" s="2"/>
      <c r="TYU35" s="2"/>
      <c r="TYV35" s="2"/>
      <c r="TYW35" s="2"/>
      <c r="TYX35" s="2"/>
      <c r="TYY35" s="2"/>
      <c r="TYZ35" s="2"/>
      <c r="TZA35" s="2"/>
      <c r="TZB35" s="2"/>
      <c r="TZC35" s="2"/>
      <c r="TZD35" s="2"/>
      <c r="TZE35" s="2"/>
      <c r="TZF35" s="2"/>
      <c r="TZG35" s="2"/>
      <c r="TZH35" s="2"/>
      <c r="TZI35" s="2"/>
      <c r="TZJ35" s="2"/>
      <c r="TZK35" s="2"/>
      <c r="TZL35" s="2"/>
      <c r="TZM35" s="2"/>
      <c r="TZN35" s="2"/>
      <c r="TZO35" s="2"/>
      <c r="TZP35" s="2"/>
      <c r="TZQ35" s="2"/>
      <c r="TZR35" s="2"/>
      <c r="TZS35" s="2"/>
      <c r="TZT35" s="2"/>
      <c r="TZU35" s="2"/>
      <c r="TZV35" s="2"/>
      <c r="TZW35" s="2"/>
      <c r="TZX35" s="2"/>
      <c r="TZY35" s="2"/>
      <c r="TZZ35" s="2"/>
      <c r="UAA35" s="2"/>
      <c r="UAB35" s="2"/>
      <c r="UAC35" s="2"/>
      <c r="UAD35" s="2"/>
      <c r="UAE35" s="2"/>
      <c r="UAF35" s="2"/>
      <c r="UAG35" s="2"/>
      <c r="UAH35" s="2"/>
      <c r="UAI35" s="2"/>
      <c r="UAJ35" s="2"/>
      <c r="UAK35" s="2"/>
      <c r="UAL35" s="2"/>
      <c r="UAM35" s="2"/>
      <c r="UAN35" s="2"/>
      <c r="UAO35" s="2"/>
      <c r="UAP35" s="2"/>
      <c r="UAQ35" s="2"/>
      <c r="UAR35" s="2"/>
      <c r="UAS35" s="2"/>
      <c r="UAT35" s="2"/>
      <c r="UAU35" s="2"/>
      <c r="UAV35" s="2"/>
      <c r="UAW35" s="2"/>
      <c r="UAX35" s="2"/>
      <c r="UAY35" s="2"/>
      <c r="UAZ35" s="2"/>
      <c r="UBA35" s="2"/>
      <c r="UBB35" s="2"/>
      <c r="UBC35" s="2"/>
      <c r="UBD35" s="2"/>
      <c r="UBE35" s="2"/>
      <c r="UBF35" s="2"/>
      <c r="UBG35" s="2"/>
      <c r="UBH35" s="2"/>
      <c r="UBI35" s="2"/>
      <c r="UBJ35" s="2"/>
      <c r="UBK35" s="2"/>
      <c r="UBL35" s="2"/>
      <c r="UBM35" s="2"/>
      <c r="UBN35" s="2"/>
      <c r="UBO35" s="2"/>
      <c r="UBP35" s="2"/>
      <c r="UBQ35" s="2"/>
      <c r="UBR35" s="2"/>
      <c r="UBS35" s="2"/>
      <c r="UBT35" s="2"/>
      <c r="UBU35" s="2"/>
      <c r="UBV35" s="2"/>
      <c r="UBW35" s="2"/>
      <c r="UBX35" s="2"/>
      <c r="UBY35" s="2"/>
      <c r="UBZ35" s="2"/>
      <c r="UCA35" s="2"/>
      <c r="UCB35" s="2"/>
      <c r="UCC35" s="2"/>
      <c r="UCD35" s="2"/>
      <c r="UCE35" s="2"/>
      <c r="UCF35" s="2"/>
      <c r="UCG35" s="2"/>
      <c r="UCH35" s="2"/>
      <c r="UCI35" s="2"/>
      <c r="UCJ35" s="2"/>
      <c r="UCK35" s="2"/>
      <c r="UCL35" s="2"/>
      <c r="UCM35" s="2"/>
      <c r="UCN35" s="2"/>
      <c r="UCO35" s="2"/>
      <c r="UCP35" s="2"/>
      <c r="UCQ35" s="2"/>
      <c r="UCR35" s="2"/>
      <c r="UCS35" s="2"/>
      <c r="UCT35" s="2"/>
      <c r="UCU35" s="2"/>
      <c r="UCV35" s="2"/>
      <c r="UCW35" s="2"/>
      <c r="UCX35" s="2"/>
      <c r="UCY35" s="2"/>
      <c r="UCZ35" s="2"/>
      <c r="UDA35" s="2"/>
      <c r="UDB35" s="2"/>
      <c r="UDC35" s="2"/>
      <c r="UDD35" s="2"/>
      <c r="UDE35" s="2"/>
      <c r="UDF35" s="2"/>
      <c r="UDG35" s="2"/>
      <c r="UDH35" s="2"/>
      <c r="UDI35" s="2"/>
      <c r="UDJ35" s="2"/>
      <c r="UDK35" s="2"/>
      <c r="UDL35" s="2"/>
      <c r="UDM35" s="2"/>
      <c r="UDN35" s="2"/>
      <c r="UDO35" s="2"/>
      <c r="UDP35" s="2"/>
      <c r="UDQ35" s="2"/>
      <c r="UDR35" s="2"/>
      <c r="UDS35" s="2"/>
      <c r="UDT35" s="2"/>
      <c r="UDU35" s="2"/>
      <c r="UDV35" s="2"/>
      <c r="UDW35" s="2"/>
      <c r="UDX35" s="2"/>
      <c r="UDY35" s="2"/>
      <c r="UDZ35" s="2"/>
      <c r="UEA35" s="2"/>
      <c r="UEB35" s="2"/>
      <c r="UEC35" s="2"/>
      <c r="UED35" s="2"/>
      <c r="UEE35" s="2"/>
      <c r="UEF35" s="2"/>
      <c r="UEG35" s="2"/>
      <c r="UEH35" s="2"/>
      <c r="UEI35" s="2"/>
      <c r="UEJ35" s="2"/>
      <c r="UEK35" s="2"/>
      <c r="UEL35" s="2"/>
      <c r="UEM35" s="2"/>
      <c r="UEN35" s="2"/>
      <c r="UEO35" s="2"/>
      <c r="UEP35" s="2"/>
      <c r="UEQ35" s="2"/>
      <c r="UER35" s="2"/>
      <c r="UES35" s="2"/>
      <c r="UET35" s="2"/>
      <c r="UEU35" s="2"/>
      <c r="UEV35" s="2"/>
      <c r="UEW35" s="2"/>
      <c r="UEX35" s="2"/>
      <c r="UEY35" s="2"/>
      <c r="UEZ35" s="2"/>
      <c r="UFA35" s="2"/>
      <c r="UFB35" s="2"/>
      <c r="UFC35" s="2"/>
      <c r="UFD35" s="2"/>
      <c r="UFE35" s="2"/>
      <c r="UFF35" s="2"/>
      <c r="UFG35" s="2"/>
      <c r="UFH35" s="2"/>
      <c r="UFI35" s="2"/>
      <c r="UFJ35" s="2"/>
      <c r="UFK35" s="2"/>
      <c r="UFL35" s="2"/>
      <c r="UFM35" s="2"/>
      <c r="UFN35" s="2"/>
      <c r="UFO35" s="2"/>
      <c r="UFP35" s="2"/>
      <c r="UFQ35" s="2"/>
      <c r="UFR35" s="2"/>
      <c r="UFS35" s="2"/>
      <c r="UFT35" s="2"/>
      <c r="UFU35" s="2"/>
      <c r="UFV35" s="2"/>
      <c r="UFW35" s="2"/>
      <c r="UFX35" s="2"/>
      <c r="UFY35" s="2"/>
      <c r="UFZ35" s="2"/>
      <c r="UGA35" s="2"/>
      <c r="UGB35" s="2"/>
      <c r="UGC35" s="2"/>
      <c r="UGD35" s="2"/>
      <c r="UGE35" s="2"/>
      <c r="UGF35" s="2"/>
      <c r="UGG35" s="2"/>
      <c r="UGH35" s="2"/>
      <c r="UGI35" s="2"/>
      <c r="UGJ35" s="2"/>
      <c r="UGK35" s="2"/>
      <c r="UGL35" s="2"/>
      <c r="UGM35" s="2"/>
      <c r="UGN35" s="2"/>
      <c r="UGO35" s="2"/>
      <c r="UGP35" s="2"/>
      <c r="UGQ35" s="2"/>
      <c r="UGR35" s="2"/>
      <c r="UGS35" s="2"/>
      <c r="UGT35" s="2"/>
      <c r="UGU35" s="2"/>
      <c r="UGV35" s="2"/>
      <c r="UGW35" s="2"/>
      <c r="UGX35" s="2"/>
      <c r="UGY35" s="2"/>
      <c r="UGZ35" s="2"/>
      <c r="UHA35" s="2"/>
      <c r="UHB35" s="2"/>
      <c r="UHC35" s="2"/>
      <c r="UHD35" s="2"/>
      <c r="UHE35" s="2"/>
      <c r="UHF35" s="2"/>
      <c r="UHG35" s="2"/>
      <c r="UHH35" s="2"/>
      <c r="UHI35" s="2"/>
      <c r="UHJ35" s="2"/>
      <c r="UHK35" s="2"/>
      <c r="UHL35" s="2"/>
      <c r="UHM35" s="2"/>
      <c r="UHN35" s="2"/>
      <c r="UHO35" s="2"/>
      <c r="UHP35" s="2"/>
      <c r="UHQ35" s="2"/>
      <c r="UHR35" s="2"/>
      <c r="UHS35" s="2"/>
      <c r="UHT35" s="2"/>
      <c r="UHU35" s="2"/>
      <c r="UHV35" s="2"/>
      <c r="UHW35" s="2"/>
      <c r="UHX35" s="2"/>
      <c r="UHY35" s="2"/>
      <c r="UHZ35" s="2"/>
      <c r="UIA35" s="2"/>
      <c r="UIB35" s="2"/>
      <c r="UIC35" s="2"/>
      <c r="UID35" s="2"/>
      <c r="UIE35" s="2"/>
      <c r="UIF35" s="2"/>
      <c r="UIG35" s="2"/>
      <c r="UIH35" s="2"/>
      <c r="UII35" s="2"/>
      <c r="UIJ35" s="2"/>
      <c r="UIK35" s="2"/>
      <c r="UIL35" s="2"/>
      <c r="UIM35" s="2"/>
      <c r="UIN35" s="2"/>
      <c r="UIO35" s="2"/>
      <c r="UIP35" s="2"/>
      <c r="UIQ35" s="2"/>
      <c r="UIR35" s="2"/>
      <c r="UIS35" s="2"/>
      <c r="UIT35" s="2"/>
      <c r="UIU35" s="2"/>
      <c r="UIV35" s="2"/>
      <c r="UIW35" s="2"/>
      <c r="UIX35" s="2"/>
      <c r="UIY35" s="2"/>
      <c r="UIZ35" s="2"/>
      <c r="UJA35" s="2"/>
      <c r="UJB35" s="2"/>
      <c r="UJC35" s="2"/>
      <c r="UJD35" s="2"/>
      <c r="UJE35" s="2"/>
      <c r="UJF35" s="2"/>
      <c r="UJG35" s="2"/>
      <c r="UJH35" s="2"/>
      <c r="UJI35" s="2"/>
      <c r="UJJ35" s="2"/>
      <c r="UJK35" s="2"/>
      <c r="UJL35" s="2"/>
      <c r="UJM35" s="2"/>
      <c r="UJN35" s="2"/>
      <c r="UJO35" s="2"/>
      <c r="UJP35" s="2"/>
      <c r="UJQ35" s="2"/>
      <c r="UJR35" s="2"/>
      <c r="UJS35" s="2"/>
      <c r="UJT35" s="2"/>
      <c r="UJU35" s="2"/>
      <c r="UJV35" s="2"/>
      <c r="UJW35" s="2"/>
      <c r="UJX35" s="2"/>
      <c r="UJY35" s="2"/>
      <c r="UJZ35" s="2"/>
      <c r="UKA35" s="2"/>
      <c r="UKB35" s="2"/>
      <c r="UKC35" s="2"/>
      <c r="UKD35" s="2"/>
      <c r="UKE35" s="2"/>
      <c r="UKF35" s="2"/>
      <c r="UKG35" s="2"/>
      <c r="UKH35" s="2"/>
      <c r="UKI35" s="2"/>
      <c r="UKJ35" s="2"/>
      <c r="UKK35" s="2"/>
      <c r="UKL35" s="2"/>
      <c r="UKM35" s="2"/>
      <c r="UKN35" s="2"/>
      <c r="UKO35" s="2"/>
      <c r="UKP35" s="2"/>
      <c r="UKQ35" s="2"/>
      <c r="UKR35" s="2"/>
      <c r="UKS35" s="2"/>
      <c r="UKT35" s="2"/>
      <c r="UKU35" s="2"/>
      <c r="UKV35" s="2"/>
      <c r="UKW35" s="2"/>
      <c r="UKX35" s="2"/>
      <c r="UKY35" s="2"/>
      <c r="UKZ35" s="2"/>
      <c r="ULA35" s="2"/>
      <c r="ULB35" s="2"/>
      <c r="ULC35" s="2"/>
      <c r="ULD35" s="2"/>
      <c r="ULE35" s="2"/>
      <c r="ULF35" s="2"/>
      <c r="ULG35" s="2"/>
      <c r="ULH35" s="2"/>
      <c r="ULI35" s="2"/>
      <c r="ULJ35" s="2"/>
      <c r="ULK35" s="2"/>
      <c r="ULL35" s="2"/>
      <c r="ULM35" s="2"/>
      <c r="ULN35" s="2"/>
      <c r="ULO35" s="2"/>
      <c r="ULP35" s="2"/>
      <c r="ULQ35" s="2"/>
      <c r="ULR35" s="2"/>
      <c r="ULS35" s="2"/>
      <c r="ULT35" s="2"/>
      <c r="ULU35" s="2"/>
      <c r="ULV35" s="2"/>
      <c r="ULW35" s="2"/>
      <c r="ULX35" s="2"/>
      <c r="ULY35" s="2"/>
      <c r="ULZ35" s="2"/>
      <c r="UMA35" s="2"/>
      <c r="UMB35" s="2"/>
      <c r="UMC35" s="2"/>
      <c r="UMD35" s="2"/>
      <c r="UME35" s="2"/>
      <c r="UMF35" s="2"/>
      <c r="UMG35" s="2"/>
      <c r="UMH35" s="2"/>
      <c r="UMI35" s="2"/>
      <c r="UMJ35" s="2"/>
      <c r="UMK35" s="2"/>
      <c r="UML35" s="2"/>
      <c r="UMM35" s="2"/>
      <c r="UMN35" s="2"/>
      <c r="UMO35" s="2"/>
      <c r="UMP35" s="2"/>
      <c r="UMQ35" s="2"/>
      <c r="UMR35" s="2"/>
      <c r="UMS35" s="2"/>
      <c r="UMT35" s="2"/>
      <c r="UMU35" s="2"/>
      <c r="UMV35" s="2"/>
      <c r="UMW35" s="2"/>
      <c r="UMX35" s="2"/>
      <c r="UMY35" s="2"/>
      <c r="UMZ35" s="2"/>
      <c r="UNA35" s="2"/>
      <c r="UNB35" s="2"/>
      <c r="UNC35" s="2"/>
      <c r="UND35" s="2"/>
      <c r="UNE35" s="2"/>
      <c r="UNF35" s="2"/>
      <c r="UNG35" s="2"/>
      <c r="UNH35" s="2"/>
      <c r="UNI35" s="2"/>
      <c r="UNJ35" s="2"/>
      <c r="UNK35" s="2"/>
      <c r="UNL35" s="2"/>
      <c r="UNM35" s="2"/>
      <c r="UNN35" s="2"/>
      <c r="UNO35" s="2"/>
      <c r="UNP35" s="2"/>
      <c r="UNQ35" s="2"/>
      <c r="UNR35" s="2"/>
      <c r="UNS35" s="2"/>
      <c r="UNT35" s="2"/>
      <c r="UNU35" s="2"/>
      <c r="UNV35" s="2"/>
      <c r="UNW35" s="2"/>
      <c r="UNX35" s="2"/>
      <c r="UNY35" s="2"/>
      <c r="UNZ35" s="2"/>
      <c r="UOA35" s="2"/>
      <c r="UOB35" s="2"/>
      <c r="UOC35" s="2"/>
      <c r="UOD35" s="2"/>
      <c r="UOE35" s="2"/>
      <c r="UOF35" s="2"/>
      <c r="UOG35" s="2"/>
      <c r="UOH35" s="2"/>
      <c r="UOI35" s="2"/>
      <c r="UOJ35" s="2"/>
      <c r="UOK35" s="2"/>
      <c r="UOL35" s="2"/>
      <c r="UOM35" s="2"/>
      <c r="UON35" s="2"/>
      <c r="UOO35" s="2"/>
      <c r="UOP35" s="2"/>
      <c r="UOQ35" s="2"/>
      <c r="UOR35" s="2"/>
      <c r="UOS35" s="2"/>
      <c r="UOT35" s="2"/>
      <c r="UOU35" s="2"/>
      <c r="UOV35" s="2"/>
      <c r="UOW35" s="2"/>
      <c r="UOX35" s="2"/>
      <c r="UOY35" s="2"/>
      <c r="UOZ35" s="2"/>
      <c r="UPA35" s="2"/>
      <c r="UPB35" s="2"/>
      <c r="UPC35" s="2"/>
      <c r="UPD35" s="2"/>
      <c r="UPE35" s="2"/>
      <c r="UPF35" s="2"/>
      <c r="UPG35" s="2"/>
      <c r="UPH35" s="2"/>
      <c r="UPI35" s="2"/>
      <c r="UPJ35" s="2"/>
      <c r="UPK35" s="2"/>
      <c r="UPL35" s="2"/>
      <c r="UPM35" s="2"/>
      <c r="UPN35" s="2"/>
      <c r="UPO35" s="2"/>
      <c r="UPP35" s="2"/>
      <c r="UPQ35" s="2"/>
      <c r="UPR35" s="2"/>
      <c r="UPS35" s="2"/>
      <c r="UPT35" s="2"/>
      <c r="UPU35" s="2"/>
      <c r="UPV35" s="2"/>
      <c r="UPW35" s="2"/>
      <c r="UPX35" s="2"/>
      <c r="UPY35" s="2"/>
      <c r="UPZ35" s="2"/>
      <c r="UQA35" s="2"/>
      <c r="UQB35" s="2"/>
      <c r="UQC35" s="2"/>
      <c r="UQD35" s="2"/>
      <c r="UQE35" s="2"/>
      <c r="UQF35" s="2"/>
      <c r="UQG35" s="2"/>
      <c r="UQH35" s="2"/>
      <c r="UQI35" s="2"/>
      <c r="UQJ35" s="2"/>
      <c r="UQK35" s="2"/>
      <c r="UQL35" s="2"/>
      <c r="UQM35" s="2"/>
      <c r="UQN35" s="2"/>
      <c r="UQO35" s="2"/>
      <c r="UQP35" s="2"/>
      <c r="UQQ35" s="2"/>
      <c r="UQR35" s="2"/>
      <c r="UQS35" s="2"/>
      <c r="UQT35" s="2"/>
      <c r="UQU35" s="2"/>
      <c r="UQV35" s="2"/>
      <c r="UQW35" s="2"/>
      <c r="UQX35" s="2"/>
      <c r="UQY35" s="2"/>
      <c r="UQZ35" s="2"/>
      <c r="URA35" s="2"/>
      <c r="URB35" s="2"/>
      <c r="URC35" s="2"/>
      <c r="URD35" s="2"/>
      <c r="URE35" s="2"/>
      <c r="URF35" s="2"/>
      <c r="URG35" s="2"/>
      <c r="URH35" s="2"/>
      <c r="URI35" s="2"/>
      <c r="URJ35" s="2"/>
      <c r="URK35" s="2"/>
      <c r="URL35" s="2"/>
      <c r="URM35" s="2"/>
      <c r="URN35" s="2"/>
      <c r="URO35" s="2"/>
      <c r="URP35" s="2"/>
      <c r="URQ35" s="2"/>
      <c r="URR35" s="2"/>
      <c r="URS35" s="2"/>
      <c r="URT35" s="2"/>
      <c r="URU35" s="2"/>
      <c r="URV35" s="2"/>
      <c r="URW35" s="2"/>
      <c r="URX35" s="2"/>
      <c r="URY35" s="2"/>
      <c r="URZ35" s="2"/>
      <c r="USA35" s="2"/>
      <c r="USB35" s="2"/>
      <c r="USC35" s="2"/>
      <c r="USD35" s="2"/>
      <c r="USE35" s="2"/>
      <c r="USF35" s="2"/>
      <c r="USG35" s="2"/>
      <c r="USH35" s="2"/>
      <c r="USI35" s="2"/>
      <c r="USJ35" s="2"/>
      <c r="USK35" s="2"/>
      <c r="USL35" s="2"/>
      <c r="USM35" s="2"/>
      <c r="USN35" s="2"/>
      <c r="USO35" s="2"/>
      <c r="USP35" s="2"/>
      <c r="USQ35" s="2"/>
      <c r="USR35" s="2"/>
      <c r="USS35" s="2"/>
      <c r="UST35" s="2"/>
      <c r="USU35" s="2"/>
      <c r="USV35" s="2"/>
      <c r="USW35" s="2"/>
      <c r="USX35" s="2"/>
      <c r="USY35" s="2"/>
      <c r="USZ35" s="2"/>
      <c r="UTA35" s="2"/>
      <c r="UTB35" s="2"/>
      <c r="UTC35" s="2"/>
      <c r="UTD35" s="2"/>
      <c r="UTE35" s="2"/>
      <c r="UTF35" s="2"/>
      <c r="UTG35" s="2"/>
      <c r="UTH35" s="2"/>
      <c r="UTI35" s="2"/>
      <c r="UTJ35" s="2"/>
      <c r="UTK35" s="2"/>
      <c r="UTL35" s="2"/>
      <c r="UTM35" s="2"/>
      <c r="UTN35" s="2"/>
      <c r="UTO35" s="2"/>
      <c r="UTP35" s="2"/>
      <c r="UTQ35" s="2"/>
      <c r="UTR35" s="2"/>
      <c r="UTS35" s="2"/>
      <c r="UTT35" s="2"/>
      <c r="UTU35" s="2"/>
      <c r="UTV35" s="2"/>
      <c r="UTW35" s="2"/>
      <c r="UTX35" s="2"/>
      <c r="UTY35" s="2"/>
      <c r="UTZ35" s="2"/>
      <c r="UUA35" s="2"/>
      <c r="UUB35" s="2"/>
      <c r="UUC35" s="2"/>
      <c r="UUD35" s="2"/>
      <c r="UUE35" s="2"/>
      <c r="UUF35" s="2"/>
      <c r="UUG35" s="2"/>
      <c r="UUH35" s="2"/>
      <c r="UUI35" s="2"/>
      <c r="UUJ35" s="2"/>
      <c r="UUK35" s="2"/>
      <c r="UUL35" s="2"/>
      <c r="UUM35" s="2"/>
      <c r="UUN35" s="2"/>
      <c r="UUO35" s="2"/>
      <c r="UUP35" s="2"/>
      <c r="UUQ35" s="2"/>
      <c r="UUR35" s="2"/>
      <c r="UUS35" s="2"/>
      <c r="UUT35" s="2"/>
      <c r="UUU35" s="2"/>
      <c r="UUV35" s="2"/>
      <c r="UUW35" s="2"/>
      <c r="UUX35" s="2"/>
      <c r="UUY35" s="2"/>
      <c r="UUZ35" s="2"/>
      <c r="UVA35" s="2"/>
      <c r="UVB35" s="2"/>
      <c r="UVC35" s="2"/>
      <c r="UVD35" s="2"/>
      <c r="UVE35" s="2"/>
      <c r="UVF35" s="2"/>
      <c r="UVG35" s="2"/>
      <c r="UVH35" s="2"/>
      <c r="UVI35" s="2"/>
      <c r="UVJ35" s="2"/>
      <c r="UVK35" s="2"/>
      <c r="UVL35" s="2"/>
      <c r="UVM35" s="2"/>
      <c r="UVN35" s="2"/>
      <c r="UVO35" s="2"/>
      <c r="UVP35" s="2"/>
      <c r="UVQ35" s="2"/>
      <c r="UVR35" s="2"/>
      <c r="UVS35" s="2"/>
      <c r="UVT35" s="2"/>
      <c r="UVU35" s="2"/>
      <c r="UVV35" s="2"/>
      <c r="UVW35" s="2"/>
      <c r="UVX35" s="2"/>
      <c r="UVY35" s="2"/>
      <c r="UVZ35" s="2"/>
      <c r="UWA35" s="2"/>
      <c r="UWB35" s="2"/>
      <c r="UWC35" s="2"/>
      <c r="UWD35" s="2"/>
      <c r="UWE35" s="2"/>
      <c r="UWF35" s="2"/>
      <c r="UWG35" s="2"/>
      <c r="UWH35" s="2"/>
      <c r="UWI35" s="2"/>
      <c r="UWJ35" s="2"/>
      <c r="UWK35" s="2"/>
      <c r="UWL35" s="2"/>
      <c r="UWM35" s="2"/>
      <c r="UWN35" s="2"/>
      <c r="UWO35" s="2"/>
      <c r="UWP35" s="2"/>
      <c r="UWQ35" s="2"/>
      <c r="UWR35" s="2"/>
      <c r="UWS35" s="2"/>
      <c r="UWT35" s="2"/>
      <c r="UWU35" s="2"/>
      <c r="UWV35" s="2"/>
      <c r="UWW35" s="2"/>
      <c r="UWX35" s="2"/>
      <c r="UWY35" s="2"/>
      <c r="UWZ35" s="2"/>
      <c r="UXA35" s="2"/>
      <c r="UXB35" s="2"/>
      <c r="UXC35" s="2"/>
      <c r="UXD35" s="2"/>
      <c r="UXE35" s="2"/>
      <c r="UXF35" s="2"/>
      <c r="UXG35" s="2"/>
      <c r="UXH35" s="2"/>
      <c r="UXI35" s="2"/>
      <c r="UXJ35" s="2"/>
      <c r="UXK35" s="2"/>
      <c r="UXL35" s="2"/>
      <c r="UXM35" s="2"/>
      <c r="UXN35" s="2"/>
      <c r="UXO35" s="2"/>
      <c r="UXP35" s="2"/>
      <c r="UXQ35" s="2"/>
      <c r="UXR35" s="2"/>
      <c r="UXS35" s="2"/>
      <c r="UXT35" s="2"/>
      <c r="UXU35" s="2"/>
      <c r="UXV35" s="2"/>
      <c r="UXW35" s="2"/>
      <c r="UXX35" s="2"/>
      <c r="UXY35" s="2"/>
      <c r="UXZ35" s="2"/>
      <c r="UYA35" s="2"/>
      <c r="UYB35" s="2"/>
      <c r="UYC35" s="2"/>
      <c r="UYD35" s="2"/>
      <c r="UYE35" s="2"/>
      <c r="UYF35" s="2"/>
      <c r="UYG35" s="2"/>
      <c r="UYH35" s="2"/>
      <c r="UYI35" s="2"/>
      <c r="UYJ35" s="2"/>
      <c r="UYK35" s="2"/>
      <c r="UYL35" s="2"/>
      <c r="UYM35" s="2"/>
      <c r="UYN35" s="2"/>
      <c r="UYO35" s="2"/>
      <c r="UYP35" s="2"/>
      <c r="UYQ35" s="2"/>
      <c r="UYR35" s="2"/>
      <c r="UYS35" s="2"/>
      <c r="UYT35" s="2"/>
      <c r="UYU35" s="2"/>
      <c r="UYV35" s="2"/>
      <c r="UYW35" s="2"/>
      <c r="UYX35" s="2"/>
      <c r="UYY35" s="2"/>
      <c r="UYZ35" s="2"/>
      <c r="UZA35" s="2"/>
      <c r="UZB35" s="2"/>
      <c r="UZC35" s="2"/>
      <c r="UZD35" s="2"/>
      <c r="UZE35" s="2"/>
      <c r="UZF35" s="2"/>
      <c r="UZG35" s="2"/>
      <c r="UZH35" s="2"/>
      <c r="UZI35" s="2"/>
      <c r="UZJ35" s="2"/>
      <c r="UZK35" s="2"/>
      <c r="UZL35" s="2"/>
      <c r="UZM35" s="2"/>
      <c r="UZN35" s="2"/>
      <c r="UZO35" s="2"/>
      <c r="UZP35" s="2"/>
      <c r="UZQ35" s="2"/>
      <c r="UZR35" s="2"/>
      <c r="UZS35" s="2"/>
      <c r="UZT35" s="2"/>
      <c r="UZU35" s="2"/>
      <c r="UZV35" s="2"/>
      <c r="UZW35" s="2"/>
      <c r="UZX35" s="2"/>
      <c r="UZY35" s="2"/>
      <c r="UZZ35" s="2"/>
      <c r="VAA35" s="2"/>
      <c r="VAB35" s="2"/>
      <c r="VAC35" s="2"/>
      <c r="VAD35" s="2"/>
      <c r="VAE35" s="2"/>
      <c r="VAF35" s="2"/>
      <c r="VAG35" s="2"/>
      <c r="VAH35" s="2"/>
      <c r="VAI35" s="2"/>
      <c r="VAJ35" s="2"/>
      <c r="VAK35" s="2"/>
      <c r="VAL35" s="2"/>
      <c r="VAM35" s="2"/>
      <c r="VAN35" s="2"/>
      <c r="VAO35" s="2"/>
      <c r="VAP35" s="2"/>
      <c r="VAQ35" s="2"/>
      <c r="VAR35" s="2"/>
      <c r="VAS35" s="2"/>
      <c r="VAT35" s="2"/>
      <c r="VAU35" s="2"/>
      <c r="VAV35" s="2"/>
      <c r="VAW35" s="2"/>
      <c r="VAX35" s="2"/>
      <c r="VAY35" s="2"/>
      <c r="VAZ35" s="2"/>
      <c r="VBA35" s="2"/>
      <c r="VBB35" s="2"/>
      <c r="VBC35" s="2"/>
      <c r="VBD35" s="2"/>
      <c r="VBE35" s="2"/>
      <c r="VBF35" s="2"/>
      <c r="VBG35" s="2"/>
      <c r="VBH35" s="2"/>
      <c r="VBI35" s="2"/>
      <c r="VBJ35" s="2"/>
      <c r="VBK35" s="2"/>
      <c r="VBL35" s="2"/>
      <c r="VBM35" s="2"/>
      <c r="VBN35" s="2"/>
      <c r="VBO35" s="2"/>
      <c r="VBP35" s="2"/>
      <c r="VBQ35" s="2"/>
      <c r="VBR35" s="2"/>
      <c r="VBS35" s="2"/>
      <c r="VBT35" s="2"/>
      <c r="VBU35" s="2"/>
      <c r="VBV35" s="2"/>
      <c r="VBW35" s="2"/>
      <c r="VBX35" s="2"/>
      <c r="VBY35" s="2"/>
      <c r="VBZ35" s="2"/>
      <c r="VCA35" s="2"/>
      <c r="VCB35" s="2"/>
      <c r="VCC35" s="2"/>
      <c r="VCD35" s="2"/>
      <c r="VCE35" s="2"/>
      <c r="VCF35" s="2"/>
      <c r="VCG35" s="2"/>
      <c r="VCH35" s="2"/>
      <c r="VCI35" s="2"/>
      <c r="VCJ35" s="2"/>
      <c r="VCK35" s="2"/>
      <c r="VCL35" s="2"/>
      <c r="VCM35" s="2"/>
      <c r="VCN35" s="2"/>
      <c r="VCO35" s="2"/>
      <c r="VCP35" s="2"/>
      <c r="VCQ35" s="2"/>
      <c r="VCR35" s="2"/>
      <c r="VCS35" s="2"/>
      <c r="VCT35" s="2"/>
      <c r="VCU35" s="2"/>
      <c r="VCV35" s="2"/>
      <c r="VCW35" s="2"/>
      <c r="VCX35" s="2"/>
      <c r="VCY35" s="2"/>
      <c r="VCZ35" s="2"/>
      <c r="VDA35" s="2"/>
      <c r="VDB35" s="2"/>
      <c r="VDC35" s="2"/>
      <c r="VDD35" s="2"/>
      <c r="VDE35" s="2"/>
      <c r="VDF35" s="2"/>
      <c r="VDG35" s="2"/>
      <c r="VDH35" s="2"/>
      <c r="VDI35" s="2"/>
      <c r="VDJ35" s="2"/>
      <c r="VDK35" s="2"/>
      <c r="VDL35" s="2"/>
      <c r="VDM35" s="2"/>
      <c r="VDN35" s="2"/>
      <c r="VDO35" s="2"/>
      <c r="VDP35" s="2"/>
      <c r="VDQ35" s="2"/>
      <c r="VDR35" s="2"/>
      <c r="VDS35" s="2"/>
      <c r="VDT35" s="2"/>
      <c r="VDU35" s="2"/>
      <c r="VDV35" s="2"/>
      <c r="VDW35" s="2"/>
      <c r="VDX35" s="2"/>
      <c r="VDY35" s="2"/>
      <c r="VDZ35" s="2"/>
      <c r="VEA35" s="2"/>
      <c r="VEB35" s="2"/>
      <c r="VEC35" s="2"/>
      <c r="VED35" s="2"/>
      <c r="VEE35" s="2"/>
      <c r="VEF35" s="2"/>
      <c r="VEG35" s="2"/>
      <c r="VEH35" s="2"/>
      <c r="VEI35" s="2"/>
      <c r="VEJ35" s="2"/>
      <c r="VEK35" s="2"/>
      <c r="VEL35" s="2"/>
      <c r="VEM35" s="2"/>
      <c r="VEN35" s="2"/>
      <c r="VEO35" s="2"/>
      <c r="VEP35" s="2"/>
      <c r="VEQ35" s="2"/>
      <c r="VER35" s="2"/>
      <c r="VES35" s="2"/>
      <c r="VET35" s="2"/>
      <c r="VEU35" s="2"/>
      <c r="VEV35" s="2"/>
      <c r="VEW35" s="2"/>
      <c r="VEX35" s="2"/>
      <c r="VEY35" s="2"/>
      <c r="VEZ35" s="2"/>
      <c r="VFA35" s="2"/>
      <c r="VFB35" s="2"/>
      <c r="VFC35" s="2"/>
      <c r="VFD35" s="2"/>
      <c r="VFE35" s="2"/>
      <c r="VFF35" s="2"/>
      <c r="VFG35" s="2"/>
      <c r="VFH35" s="2"/>
      <c r="VFI35" s="2"/>
      <c r="VFJ35" s="2"/>
      <c r="VFK35" s="2"/>
      <c r="VFL35" s="2"/>
      <c r="VFM35" s="2"/>
      <c r="VFN35" s="2"/>
      <c r="VFO35" s="2"/>
      <c r="VFP35" s="2"/>
      <c r="VFQ35" s="2"/>
      <c r="VFR35" s="2"/>
      <c r="VFS35" s="2"/>
      <c r="VFT35" s="2"/>
      <c r="VFU35" s="2"/>
      <c r="VFV35" s="2"/>
      <c r="VFW35" s="2"/>
      <c r="VFX35" s="2"/>
      <c r="VFY35" s="2"/>
      <c r="VFZ35" s="2"/>
      <c r="VGA35" s="2"/>
      <c r="VGB35" s="2"/>
      <c r="VGC35" s="2"/>
      <c r="VGD35" s="2"/>
      <c r="VGE35" s="2"/>
      <c r="VGF35" s="2"/>
      <c r="VGG35" s="2"/>
      <c r="VGH35" s="2"/>
      <c r="VGI35" s="2"/>
      <c r="VGJ35" s="2"/>
      <c r="VGK35" s="2"/>
      <c r="VGL35" s="2"/>
      <c r="VGM35" s="2"/>
      <c r="VGN35" s="2"/>
      <c r="VGO35" s="2"/>
      <c r="VGP35" s="2"/>
      <c r="VGQ35" s="2"/>
      <c r="VGR35" s="2"/>
      <c r="VGS35" s="2"/>
      <c r="VGT35" s="2"/>
      <c r="VGU35" s="2"/>
      <c r="VGV35" s="2"/>
      <c r="VGW35" s="2"/>
      <c r="VGX35" s="2"/>
      <c r="VGY35" s="2"/>
      <c r="VGZ35" s="2"/>
      <c r="VHA35" s="2"/>
      <c r="VHB35" s="2"/>
      <c r="VHC35" s="2"/>
      <c r="VHD35" s="2"/>
      <c r="VHE35" s="2"/>
      <c r="VHF35" s="2"/>
      <c r="VHG35" s="2"/>
      <c r="VHH35" s="2"/>
      <c r="VHI35" s="2"/>
      <c r="VHJ35" s="2"/>
      <c r="VHK35" s="2"/>
      <c r="VHL35" s="2"/>
      <c r="VHM35" s="2"/>
      <c r="VHN35" s="2"/>
      <c r="VHO35" s="2"/>
      <c r="VHP35" s="2"/>
      <c r="VHQ35" s="2"/>
      <c r="VHR35" s="2"/>
      <c r="VHS35" s="2"/>
      <c r="VHT35" s="2"/>
      <c r="VHU35" s="2"/>
      <c r="VHV35" s="2"/>
      <c r="VHW35" s="2"/>
      <c r="VHX35" s="2"/>
      <c r="VHY35" s="2"/>
      <c r="VHZ35" s="2"/>
      <c r="VIA35" s="2"/>
      <c r="VIB35" s="2"/>
      <c r="VIC35" s="2"/>
      <c r="VID35" s="2"/>
      <c r="VIE35" s="2"/>
      <c r="VIF35" s="2"/>
      <c r="VIG35" s="2"/>
      <c r="VIH35" s="2"/>
      <c r="VII35" s="2"/>
      <c r="VIJ35" s="2"/>
      <c r="VIK35" s="2"/>
      <c r="VIL35" s="2"/>
      <c r="VIM35" s="2"/>
      <c r="VIN35" s="2"/>
      <c r="VIO35" s="2"/>
      <c r="VIP35" s="2"/>
      <c r="VIQ35" s="2"/>
      <c r="VIR35" s="2"/>
      <c r="VIS35" s="2"/>
      <c r="VIT35" s="2"/>
      <c r="VIU35" s="2"/>
      <c r="VIV35" s="2"/>
      <c r="VIW35" s="2"/>
      <c r="VIX35" s="2"/>
      <c r="VIY35" s="2"/>
      <c r="VIZ35" s="2"/>
      <c r="VJA35" s="2"/>
      <c r="VJB35" s="2"/>
      <c r="VJC35" s="2"/>
      <c r="VJD35" s="2"/>
      <c r="VJE35" s="2"/>
      <c r="VJF35" s="2"/>
      <c r="VJG35" s="2"/>
      <c r="VJH35" s="2"/>
      <c r="VJI35" s="2"/>
      <c r="VJJ35" s="2"/>
      <c r="VJK35" s="2"/>
      <c r="VJL35" s="2"/>
      <c r="VJM35" s="2"/>
      <c r="VJN35" s="2"/>
      <c r="VJO35" s="2"/>
      <c r="VJP35" s="2"/>
      <c r="VJQ35" s="2"/>
      <c r="VJR35" s="2"/>
      <c r="VJS35" s="2"/>
      <c r="VJT35" s="2"/>
      <c r="VJU35" s="2"/>
      <c r="VJV35" s="2"/>
      <c r="VJW35" s="2"/>
      <c r="VJX35" s="2"/>
      <c r="VJY35" s="2"/>
      <c r="VJZ35" s="2"/>
      <c r="VKA35" s="2"/>
      <c r="VKB35" s="2"/>
      <c r="VKC35" s="2"/>
      <c r="VKD35" s="2"/>
      <c r="VKE35" s="2"/>
      <c r="VKF35" s="2"/>
      <c r="VKG35" s="2"/>
      <c r="VKH35" s="2"/>
      <c r="VKI35" s="2"/>
      <c r="VKJ35" s="2"/>
      <c r="VKK35" s="2"/>
      <c r="VKL35" s="2"/>
      <c r="VKM35" s="2"/>
      <c r="VKN35" s="2"/>
      <c r="VKO35" s="2"/>
      <c r="VKP35" s="2"/>
      <c r="VKQ35" s="2"/>
      <c r="VKR35" s="2"/>
      <c r="VKS35" s="2"/>
      <c r="VKT35" s="2"/>
      <c r="VKU35" s="2"/>
      <c r="VKV35" s="2"/>
      <c r="VKW35" s="2"/>
      <c r="VKX35" s="2"/>
      <c r="VKY35" s="2"/>
      <c r="VKZ35" s="2"/>
      <c r="VLA35" s="2"/>
      <c r="VLB35" s="2"/>
      <c r="VLC35" s="2"/>
      <c r="VLD35" s="2"/>
      <c r="VLE35" s="2"/>
      <c r="VLF35" s="2"/>
      <c r="VLG35" s="2"/>
      <c r="VLH35" s="2"/>
      <c r="VLI35" s="2"/>
      <c r="VLJ35" s="2"/>
      <c r="VLK35" s="2"/>
      <c r="VLL35" s="2"/>
      <c r="VLM35" s="2"/>
      <c r="VLN35" s="2"/>
      <c r="VLO35" s="2"/>
      <c r="VLP35" s="2"/>
      <c r="VLQ35" s="2"/>
      <c r="VLR35" s="2"/>
      <c r="VLS35" s="2"/>
      <c r="VLT35" s="2"/>
      <c r="VLU35" s="2"/>
      <c r="VLV35" s="2"/>
      <c r="VLW35" s="2"/>
      <c r="VLX35" s="2"/>
      <c r="VLY35" s="2"/>
      <c r="VLZ35" s="2"/>
      <c r="VMA35" s="2"/>
      <c r="VMB35" s="2"/>
      <c r="VMC35" s="2"/>
      <c r="VMD35" s="2"/>
      <c r="VME35" s="2"/>
      <c r="VMF35" s="2"/>
      <c r="VMG35" s="2"/>
      <c r="VMH35" s="2"/>
      <c r="VMI35" s="2"/>
      <c r="VMJ35" s="2"/>
      <c r="VMK35" s="2"/>
      <c r="VML35" s="2"/>
      <c r="VMM35" s="2"/>
      <c r="VMN35" s="2"/>
      <c r="VMO35" s="2"/>
      <c r="VMP35" s="2"/>
      <c r="VMQ35" s="2"/>
      <c r="VMR35" s="2"/>
      <c r="VMS35" s="2"/>
      <c r="VMT35" s="2"/>
      <c r="VMU35" s="2"/>
      <c r="VMV35" s="2"/>
      <c r="VMW35" s="2"/>
      <c r="VMX35" s="2"/>
      <c r="VMY35" s="2"/>
      <c r="VMZ35" s="2"/>
      <c r="VNA35" s="2"/>
      <c r="VNB35" s="2"/>
      <c r="VNC35" s="2"/>
      <c r="VND35" s="2"/>
      <c r="VNE35" s="2"/>
      <c r="VNF35" s="2"/>
      <c r="VNG35" s="2"/>
      <c r="VNH35" s="2"/>
      <c r="VNI35" s="2"/>
      <c r="VNJ35" s="2"/>
      <c r="VNK35" s="2"/>
      <c r="VNL35" s="2"/>
      <c r="VNM35" s="2"/>
      <c r="VNN35" s="2"/>
      <c r="VNO35" s="2"/>
      <c r="VNP35" s="2"/>
      <c r="VNQ35" s="2"/>
      <c r="VNR35" s="2"/>
      <c r="VNS35" s="2"/>
      <c r="VNT35" s="2"/>
      <c r="VNU35" s="2"/>
      <c r="VNV35" s="2"/>
      <c r="VNW35" s="2"/>
      <c r="VNX35" s="2"/>
      <c r="VNY35" s="2"/>
      <c r="VNZ35" s="2"/>
      <c r="VOA35" s="2"/>
      <c r="VOB35" s="2"/>
      <c r="VOC35" s="2"/>
      <c r="VOD35" s="2"/>
      <c r="VOE35" s="2"/>
      <c r="VOF35" s="2"/>
      <c r="VOG35" s="2"/>
      <c r="VOH35" s="2"/>
      <c r="VOI35" s="2"/>
      <c r="VOJ35" s="2"/>
      <c r="VOK35" s="2"/>
      <c r="VOL35" s="2"/>
      <c r="VOM35" s="2"/>
      <c r="VON35" s="2"/>
      <c r="VOO35" s="2"/>
      <c r="VOP35" s="2"/>
      <c r="VOQ35" s="2"/>
      <c r="VOR35" s="2"/>
      <c r="VOS35" s="2"/>
      <c r="VOT35" s="2"/>
      <c r="VOU35" s="2"/>
      <c r="VOV35" s="2"/>
      <c r="VOW35" s="2"/>
      <c r="VOX35" s="2"/>
      <c r="VOY35" s="2"/>
      <c r="VOZ35" s="2"/>
      <c r="VPA35" s="2"/>
      <c r="VPB35" s="2"/>
      <c r="VPC35" s="2"/>
      <c r="VPD35" s="2"/>
      <c r="VPE35" s="2"/>
      <c r="VPF35" s="2"/>
      <c r="VPG35" s="2"/>
      <c r="VPH35" s="2"/>
      <c r="VPI35" s="2"/>
      <c r="VPJ35" s="2"/>
      <c r="VPK35" s="2"/>
      <c r="VPL35" s="2"/>
      <c r="VPM35" s="2"/>
      <c r="VPN35" s="2"/>
      <c r="VPO35" s="2"/>
      <c r="VPP35" s="2"/>
      <c r="VPQ35" s="2"/>
      <c r="VPR35" s="2"/>
      <c r="VPS35" s="2"/>
      <c r="VPT35" s="2"/>
      <c r="VPU35" s="2"/>
      <c r="VPV35" s="2"/>
      <c r="VPW35" s="2"/>
      <c r="VPX35" s="2"/>
      <c r="VPY35" s="2"/>
      <c r="VPZ35" s="2"/>
      <c r="VQA35" s="2"/>
      <c r="VQB35" s="2"/>
      <c r="VQC35" s="2"/>
      <c r="VQD35" s="2"/>
      <c r="VQE35" s="2"/>
      <c r="VQF35" s="2"/>
      <c r="VQG35" s="2"/>
      <c r="VQH35" s="2"/>
      <c r="VQI35" s="2"/>
      <c r="VQJ35" s="2"/>
      <c r="VQK35" s="2"/>
      <c r="VQL35" s="2"/>
      <c r="VQM35" s="2"/>
      <c r="VQN35" s="2"/>
      <c r="VQO35" s="2"/>
      <c r="VQP35" s="2"/>
      <c r="VQQ35" s="2"/>
      <c r="VQR35" s="2"/>
      <c r="VQS35" s="2"/>
      <c r="VQT35" s="2"/>
      <c r="VQU35" s="2"/>
      <c r="VQV35" s="2"/>
      <c r="VQW35" s="2"/>
      <c r="VQX35" s="2"/>
      <c r="VQY35" s="2"/>
      <c r="VQZ35" s="2"/>
      <c r="VRA35" s="2"/>
      <c r="VRB35" s="2"/>
      <c r="VRC35" s="2"/>
      <c r="VRD35" s="2"/>
      <c r="VRE35" s="2"/>
      <c r="VRF35" s="2"/>
      <c r="VRG35" s="2"/>
      <c r="VRH35" s="2"/>
      <c r="VRI35" s="2"/>
      <c r="VRJ35" s="2"/>
      <c r="VRK35" s="2"/>
      <c r="VRL35" s="2"/>
      <c r="VRM35" s="2"/>
      <c r="VRN35" s="2"/>
      <c r="VRO35" s="2"/>
      <c r="VRP35" s="2"/>
      <c r="VRQ35" s="2"/>
      <c r="VRR35" s="2"/>
      <c r="VRS35" s="2"/>
      <c r="VRT35" s="2"/>
      <c r="VRU35" s="2"/>
      <c r="VRV35" s="2"/>
      <c r="VRW35" s="2"/>
      <c r="VRX35" s="2"/>
      <c r="VRY35" s="2"/>
      <c r="VRZ35" s="2"/>
      <c r="VSA35" s="2"/>
      <c r="VSB35" s="2"/>
      <c r="VSC35" s="2"/>
      <c r="VSD35" s="2"/>
      <c r="VSE35" s="2"/>
      <c r="VSF35" s="2"/>
      <c r="VSG35" s="2"/>
      <c r="VSH35" s="2"/>
      <c r="VSI35" s="2"/>
      <c r="VSJ35" s="2"/>
      <c r="VSK35" s="2"/>
      <c r="VSL35" s="2"/>
      <c r="VSM35" s="2"/>
      <c r="VSN35" s="2"/>
      <c r="VSO35" s="2"/>
      <c r="VSP35" s="2"/>
      <c r="VSQ35" s="2"/>
      <c r="VSR35" s="2"/>
      <c r="VSS35" s="2"/>
      <c r="VST35" s="2"/>
      <c r="VSU35" s="2"/>
      <c r="VSV35" s="2"/>
      <c r="VSW35" s="2"/>
      <c r="VSX35" s="2"/>
      <c r="VSY35" s="2"/>
      <c r="VSZ35" s="2"/>
      <c r="VTA35" s="2"/>
      <c r="VTB35" s="2"/>
      <c r="VTC35" s="2"/>
      <c r="VTD35" s="2"/>
      <c r="VTE35" s="2"/>
      <c r="VTF35" s="2"/>
      <c r="VTG35" s="2"/>
      <c r="VTH35" s="2"/>
      <c r="VTI35" s="2"/>
      <c r="VTJ35" s="2"/>
      <c r="VTK35" s="2"/>
      <c r="VTL35" s="2"/>
      <c r="VTM35" s="2"/>
      <c r="VTN35" s="2"/>
      <c r="VTO35" s="2"/>
      <c r="VTP35" s="2"/>
      <c r="VTQ35" s="2"/>
      <c r="VTR35" s="2"/>
      <c r="VTS35" s="2"/>
      <c r="VTT35" s="2"/>
      <c r="VTU35" s="2"/>
      <c r="VTV35" s="2"/>
      <c r="VTW35" s="2"/>
      <c r="VTX35" s="2"/>
      <c r="VTY35" s="2"/>
      <c r="VTZ35" s="2"/>
      <c r="VUA35" s="2"/>
      <c r="VUB35" s="2"/>
      <c r="VUC35" s="2"/>
      <c r="VUD35" s="2"/>
      <c r="VUE35" s="2"/>
      <c r="VUF35" s="2"/>
      <c r="VUG35" s="2"/>
      <c r="VUH35" s="2"/>
      <c r="VUI35" s="2"/>
      <c r="VUJ35" s="2"/>
      <c r="VUK35" s="2"/>
      <c r="VUL35" s="2"/>
      <c r="VUM35" s="2"/>
      <c r="VUN35" s="2"/>
      <c r="VUO35" s="2"/>
      <c r="VUP35" s="2"/>
      <c r="VUQ35" s="2"/>
      <c r="VUR35" s="2"/>
      <c r="VUS35" s="2"/>
      <c r="VUT35" s="2"/>
      <c r="VUU35" s="2"/>
      <c r="VUV35" s="2"/>
      <c r="VUW35" s="2"/>
      <c r="VUX35" s="2"/>
      <c r="VUY35" s="2"/>
      <c r="VUZ35" s="2"/>
      <c r="VVA35" s="2"/>
      <c r="VVB35" s="2"/>
      <c r="VVC35" s="2"/>
      <c r="VVD35" s="2"/>
      <c r="VVE35" s="2"/>
      <c r="VVF35" s="2"/>
      <c r="VVG35" s="2"/>
      <c r="VVH35" s="2"/>
      <c r="VVI35" s="2"/>
      <c r="VVJ35" s="2"/>
      <c r="VVK35" s="2"/>
      <c r="VVL35" s="2"/>
      <c r="VVM35" s="2"/>
      <c r="VVN35" s="2"/>
      <c r="VVO35" s="2"/>
      <c r="VVP35" s="2"/>
      <c r="VVQ35" s="2"/>
      <c r="VVR35" s="2"/>
      <c r="VVS35" s="2"/>
      <c r="VVT35" s="2"/>
      <c r="VVU35" s="2"/>
      <c r="VVV35" s="2"/>
      <c r="VVW35" s="2"/>
      <c r="VVX35" s="2"/>
      <c r="VVY35" s="2"/>
      <c r="VVZ35" s="2"/>
      <c r="VWA35" s="2"/>
      <c r="VWB35" s="2"/>
      <c r="VWC35" s="2"/>
      <c r="VWD35" s="2"/>
      <c r="VWE35" s="2"/>
      <c r="VWF35" s="2"/>
      <c r="VWG35" s="2"/>
      <c r="VWH35" s="2"/>
      <c r="VWI35" s="2"/>
      <c r="VWJ35" s="2"/>
      <c r="VWK35" s="2"/>
      <c r="VWL35" s="2"/>
      <c r="VWM35" s="2"/>
      <c r="VWN35" s="2"/>
      <c r="VWO35" s="2"/>
      <c r="VWP35" s="2"/>
      <c r="VWQ35" s="2"/>
      <c r="VWR35" s="2"/>
      <c r="VWS35" s="2"/>
      <c r="VWT35" s="2"/>
      <c r="VWU35" s="2"/>
      <c r="VWV35" s="2"/>
      <c r="VWW35" s="2"/>
      <c r="VWX35" s="2"/>
      <c r="VWY35" s="2"/>
      <c r="VWZ35" s="2"/>
      <c r="VXA35" s="2"/>
      <c r="VXB35" s="2"/>
      <c r="VXC35" s="2"/>
      <c r="VXD35" s="2"/>
      <c r="VXE35" s="2"/>
      <c r="VXF35" s="2"/>
      <c r="VXG35" s="2"/>
      <c r="VXH35" s="2"/>
      <c r="VXI35" s="2"/>
      <c r="VXJ35" s="2"/>
      <c r="VXK35" s="2"/>
      <c r="VXL35" s="2"/>
      <c r="VXM35" s="2"/>
      <c r="VXN35" s="2"/>
      <c r="VXO35" s="2"/>
      <c r="VXP35" s="2"/>
      <c r="VXQ35" s="2"/>
      <c r="VXR35" s="2"/>
      <c r="VXS35" s="2"/>
      <c r="VXT35" s="2"/>
      <c r="VXU35" s="2"/>
      <c r="VXV35" s="2"/>
      <c r="VXW35" s="2"/>
      <c r="VXX35" s="2"/>
      <c r="VXY35" s="2"/>
      <c r="VXZ35" s="2"/>
      <c r="VYA35" s="2"/>
      <c r="VYB35" s="2"/>
      <c r="VYC35" s="2"/>
      <c r="VYD35" s="2"/>
      <c r="VYE35" s="2"/>
      <c r="VYF35" s="2"/>
      <c r="VYG35" s="2"/>
      <c r="VYH35" s="2"/>
      <c r="VYI35" s="2"/>
      <c r="VYJ35" s="2"/>
      <c r="VYK35" s="2"/>
      <c r="VYL35" s="2"/>
      <c r="VYM35" s="2"/>
      <c r="VYN35" s="2"/>
      <c r="VYO35" s="2"/>
      <c r="VYP35" s="2"/>
      <c r="VYQ35" s="2"/>
      <c r="VYR35" s="2"/>
      <c r="VYS35" s="2"/>
      <c r="VYT35" s="2"/>
      <c r="VYU35" s="2"/>
      <c r="VYV35" s="2"/>
      <c r="VYW35" s="2"/>
      <c r="VYX35" s="2"/>
      <c r="VYY35" s="2"/>
      <c r="VYZ35" s="2"/>
      <c r="VZA35" s="2"/>
      <c r="VZB35" s="2"/>
      <c r="VZC35" s="2"/>
      <c r="VZD35" s="2"/>
      <c r="VZE35" s="2"/>
      <c r="VZF35" s="2"/>
      <c r="VZG35" s="2"/>
      <c r="VZH35" s="2"/>
      <c r="VZI35" s="2"/>
      <c r="VZJ35" s="2"/>
      <c r="VZK35" s="2"/>
      <c r="VZL35" s="2"/>
      <c r="VZM35" s="2"/>
      <c r="VZN35" s="2"/>
      <c r="VZO35" s="2"/>
      <c r="VZP35" s="2"/>
      <c r="VZQ35" s="2"/>
      <c r="VZR35" s="2"/>
      <c r="VZS35" s="2"/>
      <c r="VZT35" s="2"/>
      <c r="VZU35" s="2"/>
      <c r="VZV35" s="2"/>
      <c r="VZW35" s="2"/>
      <c r="VZX35" s="2"/>
      <c r="VZY35" s="2"/>
      <c r="VZZ35" s="2"/>
      <c r="WAA35" s="2"/>
      <c r="WAB35" s="2"/>
      <c r="WAC35" s="2"/>
      <c r="WAD35" s="2"/>
      <c r="WAE35" s="2"/>
      <c r="WAF35" s="2"/>
      <c r="WAG35" s="2"/>
      <c r="WAH35" s="2"/>
      <c r="WAI35" s="2"/>
      <c r="WAJ35" s="2"/>
      <c r="WAK35" s="2"/>
      <c r="WAL35" s="2"/>
      <c r="WAM35" s="2"/>
      <c r="WAN35" s="2"/>
      <c r="WAO35" s="2"/>
      <c r="WAP35" s="2"/>
      <c r="WAQ35" s="2"/>
      <c r="WAR35" s="2"/>
      <c r="WAS35" s="2"/>
      <c r="WAT35" s="2"/>
      <c r="WAU35" s="2"/>
      <c r="WAV35" s="2"/>
      <c r="WAW35" s="2"/>
      <c r="WAX35" s="2"/>
      <c r="WAY35" s="2"/>
      <c r="WAZ35" s="2"/>
      <c r="WBA35" s="2"/>
      <c r="WBB35" s="2"/>
      <c r="WBC35" s="2"/>
      <c r="WBD35" s="2"/>
      <c r="WBE35" s="2"/>
      <c r="WBF35" s="2"/>
      <c r="WBG35" s="2"/>
      <c r="WBH35" s="2"/>
      <c r="WBI35" s="2"/>
      <c r="WBJ35" s="2"/>
      <c r="WBK35" s="2"/>
      <c r="WBL35" s="2"/>
      <c r="WBM35" s="2"/>
      <c r="WBN35" s="2"/>
      <c r="WBO35" s="2"/>
      <c r="WBP35" s="2"/>
      <c r="WBQ35" s="2"/>
      <c r="WBR35" s="2"/>
      <c r="WBS35" s="2"/>
      <c r="WBT35" s="2"/>
      <c r="WBU35" s="2"/>
      <c r="WBV35" s="2"/>
      <c r="WBW35" s="2"/>
      <c r="WBX35" s="2"/>
      <c r="WBY35" s="2"/>
      <c r="WBZ35" s="2"/>
      <c r="WCA35" s="2"/>
      <c r="WCB35" s="2"/>
      <c r="WCC35" s="2"/>
      <c r="WCD35" s="2"/>
      <c r="WCE35" s="2"/>
      <c r="WCF35" s="2"/>
      <c r="WCG35" s="2"/>
      <c r="WCH35" s="2"/>
      <c r="WCI35" s="2"/>
      <c r="WCJ35" s="2"/>
      <c r="WCK35" s="2"/>
      <c r="WCL35" s="2"/>
      <c r="WCM35" s="2"/>
      <c r="WCN35" s="2"/>
      <c r="WCO35" s="2"/>
      <c r="WCP35" s="2"/>
      <c r="WCQ35" s="2"/>
      <c r="WCR35" s="2"/>
      <c r="WCS35" s="2"/>
      <c r="WCT35" s="2"/>
      <c r="WCU35" s="2"/>
      <c r="WCV35" s="2"/>
      <c r="WCW35" s="2"/>
      <c r="WCX35" s="2"/>
      <c r="WCY35" s="2"/>
      <c r="WCZ35" s="2"/>
      <c r="WDA35" s="2"/>
      <c r="WDB35" s="2"/>
      <c r="WDC35" s="2"/>
      <c r="WDD35" s="2"/>
      <c r="WDE35" s="2"/>
      <c r="WDF35" s="2"/>
      <c r="WDG35" s="2"/>
      <c r="WDH35" s="2"/>
      <c r="WDI35" s="2"/>
      <c r="WDJ35" s="2"/>
      <c r="WDK35" s="2"/>
      <c r="WDL35" s="2"/>
      <c r="WDM35" s="2"/>
      <c r="WDN35" s="2"/>
      <c r="WDO35" s="2"/>
      <c r="WDP35" s="2"/>
      <c r="WDQ35" s="2"/>
      <c r="WDR35" s="2"/>
      <c r="WDS35" s="2"/>
      <c r="WDT35" s="2"/>
      <c r="WDU35" s="2"/>
      <c r="WDV35" s="2"/>
      <c r="WDW35" s="2"/>
      <c r="WDX35" s="2"/>
      <c r="WDY35" s="2"/>
      <c r="WDZ35" s="2"/>
      <c r="WEA35" s="2"/>
      <c r="WEB35" s="2"/>
      <c r="WEC35" s="2"/>
      <c r="WED35" s="2"/>
      <c r="WEE35" s="2"/>
      <c r="WEF35" s="2"/>
      <c r="WEG35" s="2"/>
      <c r="WEH35" s="2"/>
      <c r="WEI35" s="2"/>
      <c r="WEJ35" s="2"/>
      <c r="WEK35" s="2"/>
      <c r="WEL35" s="2"/>
      <c r="WEM35" s="2"/>
      <c r="WEN35" s="2"/>
      <c r="WEO35" s="2"/>
      <c r="WEP35" s="2"/>
      <c r="WEQ35" s="2"/>
      <c r="WER35" s="2"/>
      <c r="WES35" s="2"/>
      <c r="WET35" s="2"/>
      <c r="WEU35" s="2"/>
      <c r="WEV35" s="2"/>
      <c r="WEW35" s="2"/>
      <c r="WEX35" s="2"/>
      <c r="WEY35" s="2"/>
      <c r="WEZ35" s="2"/>
      <c r="WFA35" s="2"/>
      <c r="WFB35" s="2"/>
      <c r="WFC35" s="2"/>
      <c r="WFD35" s="2"/>
      <c r="WFE35" s="2"/>
      <c r="WFF35" s="2"/>
      <c r="WFG35" s="2"/>
      <c r="WFH35" s="2"/>
      <c r="WFI35" s="2"/>
      <c r="WFJ35" s="2"/>
      <c r="WFK35" s="2"/>
      <c r="WFL35" s="2"/>
      <c r="WFM35" s="2"/>
      <c r="WFN35" s="2"/>
      <c r="WFO35" s="2"/>
      <c r="WFP35" s="2"/>
      <c r="WFQ35" s="2"/>
      <c r="WFR35" s="2"/>
      <c r="WFS35" s="2"/>
      <c r="WFT35" s="2"/>
      <c r="WFU35" s="2"/>
      <c r="WFV35" s="2"/>
      <c r="WFW35" s="2"/>
      <c r="WFX35" s="2"/>
      <c r="WFY35" s="2"/>
      <c r="WFZ35" s="2"/>
      <c r="WGA35" s="2"/>
      <c r="WGB35" s="2"/>
      <c r="WGC35" s="2"/>
      <c r="WGD35" s="2"/>
      <c r="WGE35" s="2"/>
      <c r="WGF35" s="2"/>
      <c r="WGG35" s="2"/>
      <c r="WGH35" s="2"/>
      <c r="WGI35" s="2"/>
      <c r="WGJ35" s="2"/>
      <c r="WGK35" s="2"/>
      <c r="WGL35" s="2"/>
      <c r="WGM35" s="2"/>
      <c r="WGN35" s="2"/>
      <c r="WGO35" s="2"/>
      <c r="WGP35" s="2"/>
      <c r="WGQ35" s="2"/>
      <c r="WGR35" s="2"/>
      <c r="WGS35" s="2"/>
      <c r="WGT35" s="2"/>
      <c r="WGU35" s="2"/>
      <c r="WGV35" s="2"/>
      <c r="WGW35" s="2"/>
      <c r="WGX35" s="2"/>
      <c r="WGY35" s="2"/>
      <c r="WGZ35" s="2"/>
      <c r="WHA35" s="2"/>
      <c r="WHB35" s="2"/>
      <c r="WHC35" s="2"/>
      <c r="WHD35" s="2"/>
      <c r="WHE35" s="2"/>
      <c r="WHF35" s="2"/>
      <c r="WHG35" s="2"/>
      <c r="WHH35" s="2"/>
      <c r="WHI35" s="2"/>
      <c r="WHJ35" s="2"/>
      <c r="WHK35" s="2"/>
      <c r="WHL35" s="2"/>
      <c r="WHM35" s="2"/>
      <c r="WHN35" s="2"/>
      <c r="WHO35" s="2"/>
      <c r="WHP35" s="2"/>
      <c r="WHQ35" s="2"/>
      <c r="WHR35" s="2"/>
      <c r="WHS35" s="2"/>
      <c r="WHT35" s="2"/>
      <c r="WHU35" s="2"/>
      <c r="WHV35" s="2"/>
      <c r="WHW35" s="2"/>
      <c r="WHX35" s="2"/>
      <c r="WHY35" s="2"/>
      <c r="WHZ35" s="2"/>
      <c r="WIA35" s="2"/>
      <c r="WIB35" s="2"/>
      <c r="WIC35" s="2"/>
      <c r="WID35" s="2"/>
      <c r="WIE35" s="2"/>
      <c r="WIF35" s="2"/>
      <c r="WIG35" s="2"/>
      <c r="WIH35" s="2"/>
      <c r="WII35" s="2"/>
      <c r="WIJ35" s="2"/>
      <c r="WIK35" s="2"/>
      <c r="WIL35" s="2"/>
      <c r="WIM35" s="2"/>
      <c r="WIN35" s="2"/>
      <c r="WIO35" s="2"/>
      <c r="WIP35" s="2"/>
      <c r="WIQ35" s="2"/>
      <c r="WIR35" s="2"/>
      <c r="WIS35" s="2"/>
      <c r="WIT35" s="2"/>
      <c r="WIU35" s="2"/>
      <c r="WIV35" s="2"/>
      <c r="WIW35" s="2"/>
      <c r="WIX35" s="2"/>
      <c r="WIY35" s="2"/>
      <c r="WIZ35" s="2"/>
      <c r="WJA35" s="2"/>
      <c r="WJB35" s="2"/>
      <c r="WJC35" s="2"/>
      <c r="WJD35" s="2"/>
      <c r="WJE35" s="2"/>
      <c r="WJF35" s="2"/>
      <c r="WJG35" s="2"/>
      <c r="WJH35" s="2"/>
      <c r="WJI35" s="2"/>
      <c r="WJJ35" s="2"/>
      <c r="WJK35" s="2"/>
      <c r="WJL35" s="2"/>
      <c r="WJM35" s="2"/>
      <c r="WJN35" s="2"/>
      <c r="WJO35" s="2"/>
      <c r="WJP35" s="2"/>
      <c r="WJQ35" s="2"/>
      <c r="WJR35" s="2"/>
      <c r="WJS35" s="2"/>
      <c r="WJT35" s="2"/>
      <c r="WJU35" s="2"/>
      <c r="WJV35" s="2"/>
      <c r="WJW35" s="2"/>
      <c r="WJX35" s="2"/>
      <c r="WJY35" s="2"/>
      <c r="WJZ35" s="2"/>
      <c r="WKA35" s="2"/>
      <c r="WKB35" s="2"/>
      <c r="WKC35" s="2"/>
      <c r="WKD35" s="2"/>
      <c r="WKE35" s="2"/>
      <c r="WKF35" s="2"/>
      <c r="WKG35" s="2"/>
      <c r="WKH35" s="2"/>
      <c r="WKI35" s="2"/>
      <c r="WKJ35" s="2"/>
      <c r="WKK35" s="2"/>
      <c r="WKL35" s="2"/>
      <c r="WKM35" s="2"/>
      <c r="WKN35" s="2"/>
      <c r="WKO35" s="2"/>
      <c r="WKP35" s="2"/>
      <c r="WKQ35" s="2"/>
      <c r="WKR35" s="2"/>
      <c r="WKS35" s="2"/>
      <c r="WKT35" s="2"/>
      <c r="WKU35" s="2"/>
      <c r="WKV35" s="2"/>
      <c r="WKW35" s="2"/>
      <c r="WKX35" s="2"/>
      <c r="WKY35" s="2"/>
      <c r="WKZ35" s="2"/>
      <c r="WLA35" s="2"/>
      <c r="WLB35" s="2"/>
      <c r="WLC35" s="2"/>
      <c r="WLD35" s="2"/>
      <c r="WLE35" s="2"/>
      <c r="WLF35" s="2"/>
      <c r="WLG35" s="2"/>
      <c r="WLH35" s="2"/>
      <c r="WLI35" s="2"/>
      <c r="WLJ35" s="2"/>
      <c r="WLK35" s="2"/>
      <c r="WLL35" s="2"/>
      <c r="WLM35" s="2"/>
      <c r="WLN35" s="2"/>
      <c r="WLO35" s="2"/>
      <c r="WLP35" s="2"/>
      <c r="WLQ35" s="2"/>
      <c r="WLR35" s="2"/>
      <c r="WLS35" s="2"/>
      <c r="WLT35" s="2"/>
      <c r="WLU35" s="2"/>
      <c r="WLV35" s="2"/>
      <c r="WLW35" s="2"/>
      <c r="WLX35" s="2"/>
      <c r="WLY35" s="2"/>
      <c r="WLZ35" s="2"/>
      <c r="WMA35" s="2"/>
      <c r="WMB35" s="2"/>
      <c r="WMC35" s="2"/>
      <c r="WMD35" s="2"/>
      <c r="WME35" s="2"/>
      <c r="WMF35" s="2"/>
      <c r="WMG35" s="2"/>
      <c r="WMH35" s="2"/>
      <c r="WMI35" s="2"/>
      <c r="WMJ35" s="2"/>
      <c r="WMK35" s="2"/>
      <c r="WML35" s="2"/>
      <c r="WMM35" s="2"/>
      <c r="WMN35" s="2"/>
      <c r="WMO35" s="2"/>
      <c r="WMP35" s="2"/>
      <c r="WMQ35" s="2"/>
      <c r="WMR35" s="2"/>
      <c r="WMS35" s="2"/>
      <c r="WMT35" s="2"/>
      <c r="WMU35" s="2"/>
      <c r="WMV35" s="2"/>
      <c r="WMW35" s="2"/>
      <c r="WMX35" s="2"/>
      <c r="WMY35" s="2"/>
      <c r="WMZ35" s="2"/>
      <c r="WNA35" s="2"/>
      <c r="WNB35" s="2"/>
      <c r="WNC35" s="2"/>
      <c r="WND35" s="2"/>
      <c r="WNE35" s="2"/>
      <c r="WNF35" s="2"/>
      <c r="WNG35" s="2"/>
      <c r="WNH35" s="2"/>
      <c r="WNI35" s="2"/>
      <c r="WNJ35" s="2"/>
      <c r="WNK35" s="2"/>
      <c r="WNL35" s="2"/>
      <c r="WNM35" s="2"/>
      <c r="WNN35" s="2"/>
      <c r="WNO35" s="2"/>
      <c r="WNP35" s="2"/>
      <c r="WNQ35" s="2"/>
      <c r="WNR35" s="2"/>
      <c r="WNS35" s="2"/>
      <c r="WNT35" s="2"/>
      <c r="WNU35" s="2"/>
      <c r="WNV35" s="2"/>
      <c r="WNW35" s="2"/>
      <c r="WNX35" s="2"/>
      <c r="WNY35" s="2"/>
      <c r="WNZ35" s="2"/>
      <c r="WOA35" s="2"/>
      <c r="WOB35" s="2"/>
      <c r="WOC35" s="2"/>
      <c r="WOD35" s="2"/>
      <c r="WOE35" s="2"/>
      <c r="WOF35" s="2"/>
      <c r="WOG35" s="2"/>
      <c r="WOH35" s="2"/>
      <c r="WOI35" s="2"/>
      <c r="WOJ35" s="2"/>
      <c r="WOK35" s="2"/>
      <c r="WOL35" s="2"/>
      <c r="WOM35" s="2"/>
      <c r="WON35" s="2"/>
      <c r="WOO35" s="2"/>
      <c r="WOP35" s="2"/>
      <c r="WOQ35" s="2"/>
      <c r="WOR35" s="2"/>
      <c r="WOS35" s="2"/>
      <c r="WOT35" s="2"/>
      <c r="WOU35" s="2"/>
      <c r="WOV35" s="2"/>
      <c r="WOW35" s="2"/>
      <c r="WOX35" s="2"/>
      <c r="WOY35" s="2"/>
      <c r="WOZ35" s="2"/>
      <c r="WPA35" s="2"/>
      <c r="WPB35" s="2"/>
      <c r="WPC35" s="2"/>
      <c r="WPD35" s="2"/>
      <c r="WPE35" s="2"/>
      <c r="WPF35" s="2"/>
      <c r="WPG35" s="2"/>
      <c r="WPH35" s="2"/>
      <c r="WPI35" s="2"/>
      <c r="WPJ35" s="2"/>
      <c r="WPK35" s="2"/>
      <c r="WPL35" s="2"/>
      <c r="WPM35" s="2"/>
      <c r="WPN35" s="2"/>
      <c r="WPO35" s="2"/>
      <c r="WPP35" s="2"/>
      <c r="WPQ35" s="2"/>
      <c r="WPR35" s="2"/>
      <c r="WPS35" s="2"/>
      <c r="WPT35" s="2"/>
      <c r="WPU35" s="2"/>
      <c r="WPV35" s="2"/>
      <c r="WPW35" s="2"/>
      <c r="WPX35" s="2"/>
      <c r="WPY35" s="2"/>
      <c r="WPZ35" s="2"/>
      <c r="WQA35" s="2"/>
      <c r="WQB35" s="2"/>
      <c r="WQC35" s="2"/>
      <c r="WQD35" s="2"/>
      <c r="WQE35" s="2"/>
      <c r="WQF35" s="2"/>
      <c r="WQG35" s="2"/>
      <c r="WQH35" s="2"/>
      <c r="WQI35" s="2"/>
      <c r="WQJ35" s="2"/>
      <c r="WQK35" s="2"/>
      <c r="WQL35" s="2"/>
      <c r="WQM35" s="2"/>
      <c r="WQN35" s="2"/>
      <c r="WQO35" s="2"/>
      <c r="WQP35" s="2"/>
      <c r="WQQ35" s="2"/>
      <c r="WQR35" s="2"/>
      <c r="WQS35" s="2"/>
      <c r="WQT35" s="2"/>
      <c r="WQU35" s="2"/>
      <c r="WQV35" s="2"/>
      <c r="WQW35" s="2"/>
      <c r="WQX35" s="2"/>
      <c r="WQY35" s="2"/>
      <c r="WQZ35" s="2"/>
      <c r="WRA35" s="2"/>
      <c r="WRB35" s="2"/>
      <c r="WRC35" s="2"/>
      <c r="WRD35" s="2"/>
      <c r="WRE35" s="2"/>
      <c r="WRF35" s="2"/>
      <c r="WRG35" s="2"/>
      <c r="WRH35" s="2"/>
      <c r="WRI35" s="2"/>
      <c r="WRJ35" s="2"/>
      <c r="WRK35" s="2"/>
      <c r="WRL35" s="2"/>
      <c r="WRM35" s="2"/>
      <c r="WRN35" s="2"/>
      <c r="WRO35" s="2"/>
      <c r="WRP35" s="2"/>
      <c r="WRQ35" s="2"/>
      <c r="WRR35" s="2"/>
      <c r="WRS35" s="2"/>
      <c r="WRT35" s="2"/>
      <c r="WRU35" s="2"/>
      <c r="WRV35" s="2"/>
      <c r="WRW35" s="2"/>
      <c r="WRX35" s="2"/>
      <c r="WRY35" s="2"/>
      <c r="WRZ35" s="2"/>
      <c r="WSA35" s="2"/>
      <c r="WSB35" s="2"/>
      <c r="WSC35" s="2"/>
      <c r="WSD35" s="2"/>
      <c r="WSE35" s="2"/>
      <c r="WSF35" s="2"/>
      <c r="WSG35" s="2"/>
      <c r="WSH35" s="2"/>
      <c r="WSI35" s="2"/>
      <c r="WSJ35" s="2"/>
      <c r="WSK35" s="2"/>
      <c r="WSL35" s="2"/>
      <c r="WSM35" s="2"/>
      <c r="WSN35" s="2"/>
      <c r="WSO35" s="2"/>
      <c r="WSP35" s="2"/>
      <c r="WSQ35" s="2"/>
      <c r="WSR35" s="2"/>
      <c r="WSS35" s="2"/>
      <c r="WST35" s="2"/>
      <c r="WSU35" s="2"/>
      <c r="WSV35" s="2"/>
      <c r="WSW35" s="2"/>
      <c r="WSX35" s="2"/>
      <c r="WSY35" s="2"/>
      <c r="WSZ35" s="2"/>
      <c r="WTA35" s="2"/>
      <c r="WTB35" s="2"/>
      <c r="WTC35" s="2"/>
      <c r="WTD35" s="2"/>
      <c r="WTE35" s="2"/>
      <c r="WTF35" s="2"/>
      <c r="WTG35" s="2"/>
      <c r="WTH35" s="2"/>
      <c r="WTI35" s="2"/>
      <c r="WTJ35" s="2"/>
      <c r="WTK35" s="2"/>
      <c r="WTL35" s="2"/>
      <c r="WTM35" s="2"/>
      <c r="WTN35" s="2"/>
      <c r="WTO35" s="2"/>
      <c r="WTP35" s="2"/>
      <c r="WTQ35" s="2"/>
      <c r="WTR35" s="2"/>
      <c r="WTS35" s="2"/>
      <c r="WTT35" s="2"/>
      <c r="WTU35" s="2"/>
      <c r="WTV35" s="2"/>
      <c r="WTW35" s="2"/>
      <c r="WTX35" s="2"/>
      <c r="WTY35" s="2"/>
      <c r="WTZ35" s="2"/>
      <c r="WUA35" s="2"/>
      <c r="WUB35" s="2"/>
      <c r="WUC35" s="2"/>
      <c r="WUD35" s="2"/>
      <c r="WUE35" s="2"/>
      <c r="WUF35" s="2"/>
      <c r="WUG35" s="2"/>
      <c r="WUH35" s="2"/>
      <c r="WUI35" s="2"/>
      <c r="WUJ35" s="2"/>
      <c r="WUK35" s="2"/>
      <c r="WUL35" s="2"/>
      <c r="WUM35" s="2"/>
      <c r="WUN35" s="2"/>
      <c r="WUO35" s="2"/>
      <c r="WUP35" s="2"/>
      <c r="WUQ35" s="2"/>
      <c r="WUR35" s="2"/>
      <c r="WUS35" s="2"/>
      <c r="WUT35" s="2"/>
      <c r="WUU35" s="2"/>
      <c r="WUV35" s="2"/>
      <c r="WUW35" s="2"/>
      <c r="WUX35" s="2"/>
      <c r="WUY35" s="2"/>
      <c r="WUZ35" s="2"/>
      <c r="WVA35" s="2"/>
      <c r="WVB35" s="2"/>
      <c r="WVC35" s="2"/>
      <c r="WVD35" s="2"/>
      <c r="WVE35" s="2"/>
      <c r="WVF35" s="2"/>
      <c r="WVG35" s="2"/>
      <c r="WVH35" s="2"/>
      <c r="WVI35" s="2"/>
      <c r="WVJ35" s="2"/>
      <c r="WVK35" s="2"/>
      <c r="WVL35" s="2"/>
      <c r="WVM35" s="2"/>
      <c r="WVN35" s="2"/>
      <c r="WVO35" s="2"/>
      <c r="WVP35" s="2"/>
      <c r="WVQ35" s="2"/>
      <c r="WVR35" s="2"/>
      <c r="WVS35" s="2"/>
      <c r="WVT35" s="2"/>
      <c r="WVU35" s="2"/>
      <c r="WVV35" s="2"/>
      <c r="WVW35" s="2"/>
      <c r="WVX35" s="2"/>
      <c r="WVY35" s="2"/>
      <c r="WVZ35" s="2"/>
      <c r="WWA35" s="2"/>
      <c r="WWB35" s="2"/>
      <c r="WWC35" s="2"/>
      <c r="WWD35" s="2"/>
      <c r="WWE35" s="2"/>
      <c r="WWF35" s="2"/>
      <c r="WWG35" s="2"/>
      <c r="WWH35" s="2"/>
      <c r="WWI35" s="2"/>
      <c r="WWJ35" s="2"/>
      <c r="WWK35" s="2"/>
      <c r="WWL35" s="2"/>
      <c r="WWM35" s="2"/>
      <c r="WWN35" s="2"/>
      <c r="WWO35" s="2"/>
      <c r="WWP35" s="2"/>
      <c r="WWQ35" s="2"/>
      <c r="WWR35" s="2"/>
      <c r="WWS35" s="2"/>
      <c r="WWT35" s="2"/>
      <c r="WWU35" s="2"/>
      <c r="WWV35" s="2"/>
      <c r="WWW35" s="2"/>
      <c r="WWX35" s="2"/>
      <c r="WWY35" s="2"/>
      <c r="WWZ35" s="2"/>
      <c r="WXA35" s="2"/>
      <c r="WXB35" s="2"/>
      <c r="WXC35" s="2"/>
      <c r="WXD35" s="2"/>
      <c r="WXE35" s="2"/>
      <c r="WXF35" s="2"/>
      <c r="WXG35" s="2"/>
      <c r="WXH35" s="2"/>
      <c r="WXI35" s="2"/>
      <c r="WXJ35" s="2"/>
      <c r="WXK35" s="2"/>
      <c r="WXL35" s="2"/>
      <c r="WXM35" s="2"/>
      <c r="WXN35" s="2"/>
      <c r="WXO35" s="2"/>
      <c r="WXP35" s="2"/>
      <c r="WXQ35" s="2"/>
      <c r="WXR35" s="2"/>
      <c r="WXS35" s="2"/>
      <c r="WXT35" s="2"/>
      <c r="WXU35" s="2"/>
      <c r="WXV35" s="2"/>
      <c r="WXW35" s="2"/>
      <c r="WXX35" s="2"/>
      <c r="WXY35" s="2"/>
      <c r="WXZ35" s="2"/>
      <c r="WYA35" s="2"/>
      <c r="WYB35" s="2"/>
      <c r="WYC35" s="2"/>
      <c r="WYD35" s="2"/>
      <c r="WYE35" s="2"/>
      <c r="WYF35" s="2"/>
      <c r="WYG35" s="2"/>
      <c r="WYH35" s="2"/>
      <c r="WYI35" s="2"/>
      <c r="WYJ35" s="2"/>
      <c r="WYK35" s="2"/>
      <c r="WYL35" s="2"/>
      <c r="WYM35" s="2"/>
      <c r="WYN35" s="2"/>
      <c r="WYO35" s="2"/>
      <c r="WYP35" s="2"/>
      <c r="WYQ35" s="2"/>
      <c r="WYR35" s="2"/>
      <c r="WYS35" s="2"/>
      <c r="WYT35" s="2"/>
      <c r="WYU35" s="2"/>
      <c r="WYV35" s="2"/>
      <c r="WYW35" s="2"/>
      <c r="WYX35" s="2"/>
      <c r="WYY35" s="2"/>
      <c r="WYZ35" s="2"/>
      <c r="WZA35" s="2"/>
      <c r="WZB35" s="2"/>
      <c r="WZC35" s="2"/>
      <c r="WZD35" s="2"/>
      <c r="WZE35" s="2"/>
      <c r="WZF35" s="2"/>
      <c r="WZG35" s="2"/>
      <c r="WZH35" s="2"/>
      <c r="WZI35" s="2"/>
      <c r="WZJ35" s="2"/>
      <c r="WZK35" s="2"/>
      <c r="WZL35" s="2"/>
      <c r="WZM35" s="2"/>
      <c r="WZN35" s="2"/>
      <c r="WZO35" s="2"/>
      <c r="WZP35" s="2"/>
      <c r="WZQ35" s="2"/>
      <c r="WZR35" s="2"/>
      <c r="WZS35" s="2"/>
      <c r="WZT35" s="2"/>
      <c r="WZU35" s="2"/>
      <c r="WZV35" s="2"/>
      <c r="WZW35" s="2"/>
      <c r="WZX35" s="2"/>
      <c r="WZY35" s="2"/>
      <c r="WZZ35" s="2"/>
      <c r="XAA35" s="2"/>
      <c r="XAB35" s="2"/>
      <c r="XAC35" s="2"/>
      <c r="XAD35" s="2"/>
      <c r="XAE35" s="2"/>
      <c r="XAF35" s="2"/>
      <c r="XAG35" s="2"/>
      <c r="XAH35" s="2"/>
      <c r="XAI35" s="2"/>
      <c r="XAJ35" s="2"/>
      <c r="XAK35" s="2"/>
      <c r="XAL35" s="2"/>
      <c r="XAM35" s="2"/>
      <c r="XAN35" s="2"/>
      <c r="XAO35" s="2"/>
      <c r="XAP35" s="2"/>
      <c r="XAQ35" s="2"/>
      <c r="XAR35" s="2"/>
      <c r="XAS35" s="2"/>
      <c r="XAT35" s="2"/>
      <c r="XAU35" s="2"/>
      <c r="XAV35" s="2"/>
      <c r="XAW35" s="2"/>
      <c r="XAX35" s="2"/>
      <c r="XAY35" s="2"/>
      <c r="XAZ35" s="2"/>
      <c r="XBA35" s="2"/>
      <c r="XBB35" s="2"/>
      <c r="XBC35" s="2"/>
      <c r="XBD35" s="2"/>
      <c r="XBE35" s="2"/>
      <c r="XBF35" s="2"/>
      <c r="XBG35" s="2"/>
      <c r="XBH35" s="2"/>
      <c r="XBI35" s="2"/>
      <c r="XBJ35" s="2"/>
      <c r="XBK35" s="2"/>
      <c r="XBL35" s="2"/>
      <c r="XBM35" s="2"/>
      <c r="XBN35" s="2"/>
      <c r="XBO35" s="2"/>
      <c r="XBP35" s="2"/>
      <c r="XBQ35" s="2"/>
      <c r="XBR35" s="2"/>
      <c r="XBS35" s="2"/>
      <c r="XBT35" s="2"/>
      <c r="XBU35" s="2"/>
      <c r="XBV35" s="2"/>
      <c r="XBW35" s="2"/>
      <c r="XBX35" s="2"/>
      <c r="XBY35" s="2"/>
      <c r="XBZ35" s="2"/>
      <c r="XCA35" s="2"/>
      <c r="XCB35" s="2"/>
      <c r="XCC35" s="2"/>
      <c r="XCD35" s="2"/>
      <c r="XCE35" s="2"/>
      <c r="XCF35" s="2"/>
      <c r="XCG35" s="2"/>
      <c r="XCH35" s="2"/>
      <c r="XCI35" s="2"/>
      <c r="XCJ35" s="2"/>
      <c r="XCK35" s="2"/>
      <c r="XCL35" s="2"/>
      <c r="XCM35" s="2"/>
      <c r="XCN35" s="2"/>
      <c r="XCO35" s="2"/>
      <c r="XCP35" s="2"/>
      <c r="XCQ35" s="2"/>
      <c r="XCR35" s="2"/>
      <c r="XCS35" s="2"/>
      <c r="XCT35" s="2"/>
      <c r="XCU35" s="2"/>
      <c r="XCV35" s="2"/>
      <c r="XCW35" s="2"/>
      <c r="XCX35" s="2"/>
      <c r="XCY35" s="2"/>
      <c r="XCZ35" s="2"/>
      <c r="XDA35" s="2"/>
      <c r="XDB35" s="2"/>
      <c r="XDC35" s="2"/>
      <c r="XDD35" s="2"/>
      <c r="XDE35" s="2"/>
      <c r="XDF35" s="2"/>
      <c r="XDG35" s="2"/>
      <c r="XDH35" s="2"/>
      <c r="XDI35" s="2"/>
      <c r="XDJ35" s="2"/>
      <c r="XDK35" s="2"/>
      <c r="XDL35" s="2"/>
      <c r="XDM35" s="2"/>
      <c r="XDN35" s="2"/>
      <c r="XDO35" s="2"/>
      <c r="XDP35" s="2"/>
      <c r="XDQ35" s="2"/>
      <c r="XDR35" s="2"/>
      <c r="XDS35" s="2"/>
      <c r="XDT35" s="2"/>
      <c r="XDU35" s="2"/>
      <c r="XDV35" s="2"/>
      <c r="XDW35" s="2"/>
      <c r="XDX35" s="2"/>
      <c r="XDY35" s="2"/>
      <c r="XDZ35" s="2"/>
      <c r="XEA35" s="2"/>
      <c r="XEB35" s="2"/>
      <c r="XEC35" s="2"/>
      <c r="XED35" s="2"/>
      <c r="XEE35" s="2"/>
      <c r="XEF35" s="2"/>
      <c r="XEG35" s="2"/>
      <c r="XEH35" s="2"/>
      <c r="XEI35" s="2"/>
      <c r="XEJ35" s="2"/>
      <c r="XEK35" s="2"/>
      <c r="XEL35" s="2"/>
      <c r="XEM35" s="2"/>
      <c r="XEN35" s="2"/>
      <c r="XEO35" s="2"/>
      <c r="XEP35" s="2"/>
      <c r="XEQ35" s="2"/>
      <c r="XER35" s="2"/>
      <c r="XES35" s="2"/>
      <c r="XET35" s="2"/>
      <c r="XEU35" s="2"/>
      <c r="XEV35" s="2"/>
      <c r="XEW35" s="2"/>
      <c r="XEX35" s="2"/>
      <c r="XEY35" s="2"/>
      <c r="XEZ35" s="2"/>
      <c r="XFA35" s="2"/>
      <c r="XFB35" s="2"/>
      <c r="XFC35" s="2"/>
      <c r="XFD35" s="2"/>
    </row>
  </sheetData>
  <mergeCells count="4">
    <mergeCell ref="A1:K1"/>
    <mergeCell ref="A2:K2"/>
    <mergeCell ref="D4:F4"/>
    <mergeCell ref="I10:J11"/>
  </mergeCells>
  <printOptions gridLines="1"/>
  <pageMargins left="0.75" right="0.75" top="0.46" bottom="0.55000000000000004" header="0.5" footer="0.21"/>
  <pageSetup scale="34" orientation="portrait" r:id="rId1"/>
  <headerFooter alignWithMargins="0">
    <oddFooter xml:space="preserve">&amp;Lh:/cjr/lar2002 / &amp;F &amp;D &amp;T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99"/>
  <sheetViews>
    <sheetView view="pageBreakPreview" zoomScale="90" zoomScaleNormal="100" zoomScaleSheetLayoutView="85" workbookViewId="0">
      <selection activeCell="C12" sqref="C12"/>
    </sheetView>
  </sheetViews>
  <sheetFormatPr defaultColWidth="9.140625" defaultRowHeight="18" x14ac:dyDescent="0.25"/>
  <cols>
    <col min="1" max="1" width="10.42578125" style="517" customWidth="1"/>
    <col min="2" max="2" width="12.5703125" style="511" customWidth="1"/>
    <col min="3" max="3" width="29.42578125" style="511" customWidth="1"/>
    <col min="4" max="4" width="17.7109375" style="514" customWidth="1"/>
    <col min="5" max="5" width="3.7109375" style="514" customWidth="1"/>
    <col min="6" max="6" width="17.7109375" style="514" customWidth="1"/>
    <col min="7" max="7" width="3.7109375" style="514" customWidth="1"/>
    <col min="8" max="8" width="17.7109375" style="514" customWidth="1"/>
    <col min="9" max="9" width="3.7109375" style="514" customWidth="1"/>
    <col min="10" max="10" width="16.42578125" style="514" customWidth="1"/>
    <col min="11" max="11" width="3.7109375" style="514" customWidth="1"/>
    <col min="12" max="12" width="16.42578125" style="514" customWidth="1"/>
    <col min="13" max="252" width="9.140625" style="511"/>
    <col min="253" max="253" width="10.42578125" style="511" customWidth="1"/>
    <col min="254" max="254" width="12.5703125" style="511" customWidth="1"/>
    <col min="255" max="255" width="29.42578125" style="511" customWidth="1"/>
    <col min="256" max="256" width="17.7109375" style="511" customWidth="1"/>
    <col min="257" max="257" width="3.7109375" style="511" customWidth="1"/>
    <col min="258" max="258" width="17.7109375" style="511" customWidth="1"/>
    <col min="259" max="259" width="3.7109375" style="511" customWidth="1"/>
    <col min="260" max="260" width="17.7109375" style="511" customWidth="1"/>
    <col min="261" max="261" width="3.7109375" style="511" customWidth="1"/>
    <col min="262" max="262" width="16.42578125" style="511" customWidth="1"/>
    <col min="263" max="263" width="3.7109375" style="511" customWidth="1"/>
    <col min="264" max="264" width="16.42578125" style="511" customWidth="1"/>
    <col min="265" max="508" width="9.140625" style="511"/>
    <col min="509" max="509" width="10.42578125" style="511" customWidth="1"/>
    <col min="510" max="510" width="12.5703125" style="511" customWidth="1"/>
    <col min="511" max="511" width="29.42578125" style="511" customWidth="1"/>
    <col min="512" max="512" width="17.7109375" style="511" customWidth="1"/>
    <col min="513" max="513" width="3.7109375" style="511" customWidth="1"/>
    <col min="514" max="514" width="17.7109375" style="511" customWidth="1"/>
    <col min="515" max="515" width="3.7109375" style="511" customWidth="1"/>
    <col min="516" max="516" width="17.7109375" style="511" customWidth="1"/>
    <col min="517" max="517" width="3.7109375" style="511" customWidth="1"/>
    <col min="518" max="518" width="16.42578125" style="511" customWidth="1"/>
    <col min="519" max="519" width="3.7109375" style="511" customWidth="1"/>
    <col min="520" max="520" width="16.42578125" style="511" customWidth="1"/>
    <col min="521" max="764" width="9.140625" style="511"/>
    <col min="765" max="765" width="10.42578125" style="511" customWidth="1"/>
    <col min="766" max="766" width="12.5703125" style="511" customWidth="1"/>
    <col min="767" max="767" width="29.42578125" style="511" customWidth="1"/>
    <col min="768" max="768" width="17.7109375" style="511" customWidth="1"/>
    <col min="769" max="769" width="3.7109375" style="511" customWidth="1"/>
    <col min="770" max="770" width="17.7109375" style="511" customWidth="1"/>
    <col min="771" max="771" width="3.7109375" style="511" customWidth="1"/>
    <col min="772" max="772" width="17.7109375" style="511" customWidth="1"/>
    <col min="773" max="773" width="3.7109375" style="511" customWidth="1"/>
    <col min="774" max="774" width="16.42578125" style="511" customWidth="1"/>
    <col min="775" max="775" width="3.7109375" style="511" customWidth="1"/>
    <col min="776" max="776" width="16.42578125" style="511" customWidth="1"/>
    <col min="777" max="1020" width="9.140625" style="511"/>
    <col min="1021" max="1021" width="10.42578125" style="511" customWidth="1"/>
    <col min="1022" max="1022" width="12.5703125" style="511" customWidth="1"/>
    <col min="1023" max="1023" width="29.42578125" style="511" customWidth="1"/>
    <col min="1024" max="1024" width="17.7109375" style="511" customWidth="1"/>
    <col min="1025" max="1025" width="3.7109375" style="511" customWidth="1"/>
    <col min="1026" max="1026" width="17.7109375" style="511" customWidth="1"/>
    <col min="1027" max="1027" width="3.7109375" style="511" customWidth="1"/>
    <col min="1028" max="1028" width="17.7109375" style="511" customWidth="1"/>
    <col min="1029" max="1029" width="3.7109375" style="511" customWidth="1"/>
    <col min="1030" max="1030" width="16.42578125" style="511" customWidth="1"/>
    <col min="1031" max="1031" width="3.7109375" style="511" customWidth="1"/>
    <col min="1032" max="1032" width="16.42578125" style="511" customWidth="1"/>
    <col min="1033" max="1276" width="9.140625" style="511"/>
    <col min="1277" max="1277" width="10.42578125" style="511" customWidth="1"/>
    <col min="1278" max="1278" width="12.5703125" style="511" customWidth="1"/>
    <col min="1279" max="1279" width="29.42578125" style="511" customWidth="1"/>
    <col min="1280" max="1280" width="17.7109375" style="511" customWidth="1"/>
    <col min="1281" max="1281" width="3.7109375" style="511" customWidth="1"/>
    <col min="1282" max="1282" width="17.7109375" style="511" customWidth="1"/>
    <col min="1283" max="1283" width="3.7109375" style="511" customWidth="1"/>
    <col min="1284" max="1284" width="17.7109375" style="511" customWidth="1"/>
    <col min="1285" max="1285" width="3.7109375" style="511" customWidth="1"/>
    <col min="1286" max="1286" width="16.42578125" style="511" customWidth="1"/>
    <col min="1287" max="1287" width="3.7109375" style="511" customWidth="1"/>
    <col min="1288" max="1288" width="16.42578125" style="511" customWidth="1"/>
    <col min="1289" max="1532" width="9.140625" style="511"/>
    <col min="1533" max="1533" width="10.42578125" style="511" customWidth="1"/>
    <col min="1534" max="1534" width="12.5703125" style="511" customWidth="1"/>
    <col min="1535" max="1535" width="29.42578125" style="511" customWidth="1"/>
    <col min="1536" max="1536" width="17.7109375" style="511" customWidth="1"/>
    <col min="1537" max="1537" width="3.7109375" style="511" customWidth="1"/>
    <col min="1538" max="1538" width="17.7109375" style="511" customWidth="1"/>
    <col min="1539" max="1539" width="3.7109375" style="511" customWidth="1"/>
    <col min="1540" max="1540" width="17.7109375" style="511" customWidth="1"/>
    <col min="1541" max="1541" width="3.7109375" style="511" customWidth="1"/>
    <col min="1542" max="1542" width="16.42578125" style="511" customWidth="1"/>
    <col min="1543" max="1543" width="3.7109375" style="511" customWidth="1"/>
    <col min="1544" max="1544" width="16.42578125" style="511" customWidth="1"/>
    <col min="1545" max="1788" width="9.140625" style="511"/>
    <col min="1789" max="1789" width="10.42578125" style="511" customWidth="1"/>
    <col min="1790" max="1790" width="12.5703125" style="511" customWidth="1"/>
    <col min="1791" max="1791" width="29.42578125" style="511" customWidth="1"/>
    <col min="1792" max="1792" width="17.7109375" style="511" customWidth="1"/>
    <col min="1793" max="1793" width="3.7109375" style="511" customWidth="1"/>
    <col min="1794" max="1794" width="17.7109375" style="511" customWidth="1"/>
    <col min="1795" max="1795" width="3.7109375" style="511" customWidth="1"/>
    <col min="1796" max="1796" width="17.7109375" style="511" customWidth="1"/>
    <col min="1797" max="1797" width="3.7109375" style="511" customWidth="1"/>
    <col min="1798" max="1798" width="16.42578125" style="511" customWidth="1"/>
    <col min="1799" max="1799" width="3.7109375" style="511" customWidth="1"/>
    <col min="1800" max="1800" width="16.42578125" style="511" customWidth="1"/>
    <col min="1801" max="2044" width="9.140625" style="511"/>
    <col min="2045" max="2045" width="10.42578125" style="511" customWidth="1"/>
    <col min="2046" max="2046" width="12.5703125" style="511" customWidth="1"/>
    <col min="2047" max="2047" width="29.42578125" style="511" customWidth="1"/>
    <col min="2048" max="2048" width="17.7109375" style="511" customWidth="1"/>
    <col min="2049" max="2049" width="3.7109375" style="511" customWidth="1"/>
    <col min="2050" max="2050" width="17.7109375" style="511" customWidth="1"/>
    <col min="2051" max="2051" width="3.7109375" style="511" customWidth="1"/>
    <col min="2052" max="2052" width="17.7109375" style="511" customWidth="1"/>
    <col min="2053" max="2053" width="3.7109375" style="511" customWidth="1"/>
    <col min="2054" max="2054" width="16.42578125" style="511" customWidth="1"/>
    <col min="2055" max="2055" width="3.7109375" style="511" customWidth="1"/>
    <col min="2056" max="2056" width="16.42578125" style="511" customWidth="1"/>
    <col min="2057" max="2300" width="9.140625" style="511"/>
    <col min="2301" max="2301" width="10.42578125" style="511" customWidth="1"/>
    <col min="2302" max="2302" width="12.5703125" style="511" customWidth="1"/>
    <col min="2303" max="2303" width="29.42578125" style="511" customWidth="1"/>
    <col min="2304" max="2304" width="17.7109375" style="511" customWidth="1"/>
    <col min="2305" max="2305" width="3.7109375" style="511" customWidth="1"/>
    <col min="2306" max="2306" width="17.7109375" style="511" customWidth="1"/>
    <col min="2307" max="2307" width="3.7109375" style="511" customWidth="1"/>
    <col min="2308" max="2308" width="17.7109375" style="511" customWidth="1"/>
    <col min="2309" max="2309" width="3.7109375" style="511" customWidth="1"/>
    <col min="2310" max="2310" width="16.42578125" style="511" customWidth="1"/>
    <col min="2311" max="2311" width="3.7109375" style="511" customWidth="1"/>
    <col min="2312" max="2312" width="16.42578125" style="511" customWidth="1"/>
    <col min="2313" max="2556" width="9.140625" style="511"/>
    <col min="2557" max="2557" width="10.42578125" style="511" customWidth="1"/>
    <col min="2558" max="2558" width="12.5703125" style="511" customWidth="1"/>
    <col min="2559" max="2559" width="29.42578125" style="511" customWidth="1"/>
    <col min="2560" max="2560" width="17.7109375" style="511" customWidth="1"/>
    <col min="2561" max="2561" width="3.7109375" style="511" customWidth="1"/>
    <col min="2562" max="2562" width="17.7109375" style="511" customWidth="1"/>
    <col min="2563" max="2563" width="3.7109375" style="511" customWidth="1"/>
    <col min="2564" max="2564" width="17.7109375" style="511" customWidth="1"/>
    <col min="2565" max="2565" width="3.7109375" style="511" customWidth="1"/>
    <col min="2566" max="2566" width="16.42578125" style="511" customWidth="1"/>
    <col min="2567" max="2567" width="3.7109375" style="511" customWidth="1"/>
    <col min="2568" max="2568" width="16.42578125" style="511" customWidth="1"/>
    <col min="2569" max="2812" width="9.140625" style="511"/>
    <col min="2813" max="2813" width="10.42578125" style="511" customWidth="1"/>
    <col min="2814" max="2814" width="12.5703125" style="511" customWidth="1"/>
    <col min="2815" max="2815" width="29.42578125" style="511" customWidth="1"/>
    <col min="2816" max="2816" width="17.7109375" style="511" customWidth="1"/>
    <col min="2817" max="2817" width="3.7109375" style="511" customWidth="1"/>
    <col min="2818" max="2818" width="17.7109375" style="511" customWidth="1"/>
    <col min="2819" max="2819" width="3.7109375" style="511" customWidth="1"/>
    <col min="2820" max="2820" width="17.7109375" style="511" customWidth="1"/>
    <col min="2821" max="2821" width="3.7109375" style="511" customWidth="1"/>
    <col min="2822" max="2822" width="16.42578125" style="511" customWidth="1"/>
    <col min="2823" max="2823" width="3.7109375" style="511" customWidth="1"/>
    <col min="2824" max="2824" width="16.42578125" style="511" customWidth="1"/>
    <col min="2825" max="3068" width="9.140625" style="511"/>
    <col min="3069" max="3069" width="10.42578125" style="511" customWidth="1"/>
    <col min="3070" max="3070" width="12.5703125" style="511" customWidth="1"/>
    <col min="3071" max="3071" width="29.42578125" style="511" customWidth="1"/>
    <col min="3072" max="3072" width="17.7109375" style="511" customWidth="1"/>
    <col min="3073" max="3073" width="3.7109375" style="511" customWidth="1"/>
    <col min="3074" max="3074" width="17.7109375" style="511" customWidth="1"/>
    <col min="3075" max="3075" width="3.7109375" style="511" customWidth="1"/>
    <col min="3076" max="3076" width="17.7109375" style="511" customWidth="1"/>
    <col min="3077" max="3077" width="3.7109375" style="511" customWidth="1"/>
    <col min="3078" max="3078" width="16.42578125" style="511" customWidth="1"/>
    <col min="3079" max="3079" width="3.7109375" style="511" customWidth="1"/>
    <col min="3080" max="3080" width="16.42578125" style="511" customWidth="1"/>
    <col min="3081" max="3324" width="9.140625" style="511"/>
    <col min="3325" max="3325" width="10.42578125" style="511" customWidth="1"/>
    <col min="3326" max="3326" width="12.5703125" style="511" customWidth="1"/>
    <col min="3327" max="3327" width="29.42578125" style="511" customWidth="1"/>
    <col min="3328" max="3328" width="17.7109375" style="511" customWidth="1"/>
    <col min="3329" max="3329" width="3.7109375" style="511" customWidth="1"/>
    <col min="3330" max="3330" width="17.7109375" style="511" customWidth="1"/>
    <col min="3331" max="3331" width="3.7109375" style="511" customWidth="1"/>
    <col min="3332" max="3332" width="17.7109375" style="511" customWidth="1"/>
    <col min="3333" max="3333" width="3.7109375" style="511" customWidth="1"/>
    <col min="3334" max="3334" width="16.42578125" style="511" customWidth="1"/>
    <col min="3335" max="3335" width="3.7109375" style="511" customWidth="1"/>
    <col min="3336" max="3336" width="16.42578125" style="511" customWidth="1"/>
    <col min="3337" max="3580" width="9.140625" style="511"/>
    <col min="3581" max="3581" width="10.42578125" style="511" customWidth="1"/>
    <col min="3582" max="3582" width="12.5703125" style="511" customWidth="1"/>
    <col min="3583" max="3583" width="29.42578125" style="511" customWidth="1"/>
    <col min="3584" max="3584" width="17.7109375" style="511" customWidth="1"/>
    <col min="3585" max="3585" width="3.7109375" style="511" customWidth="1"/>
    <col min="3586" max="3586" width="17.7109375" style="511" customWidth="1"/>
    <col min="3587" max="3587" width="3.7109375" style="511" customWidth="1"/>
    <col min="3588" max="3588" width="17.7109375" style="511" customWidth="1"/>
    <col min="3589" max="3589" width="3.7109375" style="511" customWidth="1"/>
    <col min="3590" max="3590" width="16.42578125" style="511" customWidth="1"/>
    <col min="3591" max="3591" width="3.7109375" style="511" customWidth="1"/>
    <col min="3592" max="3592" width="16.42578125" style="511" customWidth="1"/>
    <col min="3593" max="3836" width="9.140625" style="511"/>
    <col min="3837" max="3837" width="10.42578125" style="511" customWidth="1"/>
    <col min="3838" max="3838" width="12.5703125" style="511" customWidth="1"/>
    <col min="3839" max="3839" width="29.42578125" style="511" customWidth="1"/>
    <col min="3840" max="3840" width="17.7109375" style="511" customWidth="1"/>
    <col min="3841" max="3841" width="3.7109375" style="511" customWidth="1"/>
    <col min="3842" max="3842" width="17.7109375" style="511" customWidth="1"/>
    <col min="3843" max="3843" width="3.7109375" style="511" customWidth="1"/>
    <col min="3844" max="3844" width="17.7109375" style="511" customWidth="1"/>
    <col min="3845" max="3845" width="3.7109375" style="511" customWidth="1"/>
    <col min="3846" max="3846" width="16.42578125" style="511" customWidth="1"/>
    <col min="3847" max="3847" width="3.7109375" style="511" customWidth="1"/>
    <col min="3848" max="3848" width="16.42578125" style="511" customWidth="1"/>
    <col min="3849" max="4092" width="9.140625" style="511"/>
    <col min="4093" max="4093" width="10.42578125" style="511" customWidth="1"/>
    <col min="4094" max="4094" width="12.5703125" style="511" customWidth="1"/>
    <col min="4095" max="4095" width="29.42578125" style="511" customWidth="1"/>
    <col min="4096" max="4096" width="17.7109375" style="511" customWidth="1"/>
    <col min="4097" max="4097" width="3.7109375" style="511" customWidth="1"/>
    <col min="4098" max="4098" width="17.7109375" style="511" customWidth="1"/>
    <col min="4099" max="4099" width="3.7109375" style="511" customWidth="1"/>
    <col min="4100" max="4100" width="17.7109375" style="511" customWidth="1"/>
    <col min="4101" max="4101" width="3.7109375" style="511" customWidth="1"/>
    <col min="4102" max="4102" width="16.42578125" style="511" customWidth="1"/>
    <col min="4103" max="4103" width="3.7109375" style="511" customWidth="1"/>
    <col min="4104" max="4104" width="16.42578125" style="511" customWidth="1"/>
    <col min="4105" max="4348" width="9.140625" style="511"/>
    <col min="4349" max="4349" width="10.42578125" style="511" customWidth="1"/>
    <col min="4350" max="4350" width="12.5703125" style="511" customWidth="1"/>
    <col min="4351" max="4351" width="29.42578125" style="511" customWidth="1"/>
    <col min="4352" max="4352" width="17.7109375" style="511" customWidth="1"/>
    <col min="4353" max="4353" width="3.7109375" style="511" customWidth="1"/>
    <col min="4354" max="4354" width="17.7109375" style="511" customWidth="1"/>
    <col min="4355" max="4355" width="3.7109375" style="511" customWidth="1"/>
    <col min="4356" max="4356" width="17.7109375" style="511" customWidth="1"/>
    <col min="4357" max="4357" width="3.7109375" style="511" customWidth="1"/>
    <col min="4358" max="4358" width="16.42578125" style="511" customWidth="1"/>
    <col min="4359" max="4359" width="3.7109375" style="511" customWidth="1"/>
    <col min="4360" max="4360" width="16.42578125" style="511" customWidth="1"/>
    <col min="4361" max="4604" width="9.140625" style="511"/>
    <col min="4605" max="4605" width="10.42578125" style="511" customWidth="1"/>
    <col min="4606" max="4606" width="12.5703125" style="511" customWidth="1"/>
    <col min="4607" max="4607" width="29.42578125" style="511" customWidth="1"/>
    <col min="4608" max="4608" width="17.7109375" style="511" customWidth="1"/>
    <col min="4609" max="4609" width="3.7109375" style="511" customWidth="1"/>
    <col min="4610" max="4610" width="17.7109375" style="511" customWidth="1"/>
    <col min="4611" max="4611" width="3.7109375" style="511" customWidth="1"/>
    <col min="4612" max="4612" width="17.7109375" style="511" customWidth="1"/>
    <col min="4613" max="4613" width="3.7109375" style="511" customWidth="1"/>
    <col min="4614" max="4614" width="16.42578125" style="511" customWidth="1"/>
    <col min="4615" max="4615" width="3.7109375" style="511" customWidth="1"/>
    <col min="4616" max="4616" width="16.42578125" style="511" customWidth="1"/>
    <col min="4617" max="4860" width="9.140625" style="511"/>
    <col min="4861" max="4861" width="10.42578125" style="511" customWidth="1"/>
    <col min="4862" max="4862" width="12.5703125" style="511" customWidth="1"/>
    <col min="4863" max="4863" width="29.42578125" style="511" customWidth="1"/>
    <col min="4864" max="4864" width="17.7109375" style="511" customWidth="1"/>
    <col min="4865" max="4865" width="3.7109375" style="511" customWidth="1"/>
    <col min="4866" max="4866" width="17.7109375" style="511" customWidth="1"/>
    <col min="4867" max="4867" width="3.7109375" style="511" customWidth="1"/>
    <col min="4868" max="4868" width="17.7109375" style="511" customWidth="1"/>
    <col min="4869" max="4869" width="3.7109375" style="511" customWidth="1"/>
    <col min="4870" max="4870" width="16.42578125" style="511" customWidth="1"/>
    <col min="4871" max="4871" width="3.7109375" style="511" customWidth="1"/>
    <col min="4872" max="4872" width="16.42578125" style="511" customWidth="1"/>
    <col min="4873" max="5116" width="9.140625" style="511"/>
    <col min="5117" max="5117" width="10.42578125" style="511" customWidth="1"/>
    <col min="5118" max="5118" width="12.5703125" style="511" customWidth="1"/>
    <col min="5119" max="5119" width="29.42578125" style="511" customWidth="1"/>
    <col min="5120" max="5120" width="17.7109375" style="511" customWidth="1"/>
    <col min="5121" max="5121" width="3.7109375" style="511" customWidth="1"/>
    <col min="5122" max="5122" width="17.7109375" style="511" customWidth="1"/>
    <col min="5123" max="5123" width="3.7109375" style="511" customWidth="1"/>
    <col min="5124" max="5124" width="17.7109375" style="511" customWidth="1"/>
    <col min="5125" max="5125" width="3.7109375" style="511" customWidth="1"/>
    <col min="5126" max="5126" width="16.42578125" style="511" customWidth="1"/>
    <col min="5127" max="5127" width="3.7109375" style="511" customWidth="1"/>
    <col min="5128" max="5128" width="16.42578125" style="511" customWidth="1"/>
    <col min="5129" max="5372" width="9.140625" style="511"/>
    <col min="5373" max="5373" width="10.42578125" style="511" customWidth="1"/>
    <col min="5374" max="5374" width="12.5703125" style="511" customWidth="1"/>
    <col min="5375" max="5375" width="29.42578125" style="511" customWidth="1"/>
    <col min="5376" max="5376" width="17.7109375" style="511" customWidth="1"/>
    <col min="5377" max="5377" width="3.7109375" style="511" customWidth="1"/>
    <col min="5378" max="5378" width="17.7109375" style="511" customWidth="1"/>
    <col min="5379" max="5379" width="3.7109375" style="511" customWidth="1"/>
    <col min="5380" max="5380" width="17.7109375" style="511" customWidth="1"/>
    <col min="5381" max="5381" width="3.7109375" style="511" customWidth="1"/>
    <col min="5382" max="5382" width="16.42578125" style="511" customWidth="1"/>
    <col min="5383" max="5383" width="3.7109375" style="511" customWidth="1"/>
    <col min="5384" max="5384" width="16.42578125" style="511" customWidth="1"/>
    <col min="5385" max="5628" width="9.140625" style="511"/>
    <col min="5629" max="5629" width="10.42578125" style="511" customWidth="1"/>
    <col min="5630" max="5630" width="12.5703125" style="511" customWidth="1"/>
    <col min="5631" max="5631" width="29.42578125" style="511" customWidth="1"/>
    <col min="5632" max="5632" width="17.7109375" style="511" customWidth="1"/>
    <col min="5633" max="5633" width="3.7109375" style="511" customWidth="1"/>
    <col min="5634" max="5634" width="17.7109375" style="511" customWidth="1"/>
    <col min="5635" max="5635" width="3.7109375" style="511" customWidth="1"/>
    <col min="5636" max="5636" width="17.7109375" style="511" customWidth="1"/>
    <col min="5637" max="5637" width="3.7109375" style="511" customWidth="1"/>
    <col min="5638" max="5638" width="16.42578125" style="511" customWidth="1"/>
    <col min="5639" max="5639" width="3.7109375" style="511" customWidth="1"/>
    <col min="5640" max="5640" width="16.42578125" style="511" customWidth="1"/>
    <col min="5641" max="5884" width="9.140625" style="511"/>
    <col min="5885" max="5885" width="10.42578125" style="511" customWidth="1"/>
    <col min="5886" max="5886" width="12.5703125" style="511" customWidth="1"/>
    <col min="5887" max="5887" width="29.42578125" style="511" customWidth="1"/>
    <col min="5888" max="5888" width="17.7109375" style="511" customWidth="1"/>
    <col min="5889" max="5889" width="3.7109375" style="511" customWidth="1"/>
    <col min="5890" max="5890" width="17.7109375" style="511" customWidth="1"/>
    <col min="5891" max="5891" width="3.7109375" style="511" customWidth="1"/>
    <col min="5892" max="5892" width="17.7109375" style="511" customWidth="1"/>
    <col min="5893" max="5893" width="3.7109375" style="511" customWidth="1"/>
    <col min="5894" max="5894" width="16.42578125" style="511" customWidth="1"/>
    <col min="5895" max="5895" width="3.7109375" style="511" customWidth="1"/>
    <col min="5896" max="5896" width="16.42578125" style="511" customWidth="1"/>
    <col min="5897" max="6140" width="9.140625" style="511"/>
    <col min="6141" max="6141" width="10.42578125" style="511" customWidth="1"/>
    <col min="6142" max="6142" width="12.5703125" style="511" customWidth="1"/>
    <col min="6143" max="6143" width="29.42578125" style="511" customWidth="1"/>
    <col min="6144" max="6144" width="17.7109375" style="511" customWidth="1"/>
    <col min="6145" max="6145" width="3.7109375" style="511" customWidth="1"/>
    <col min="6146" max="6146" width="17.7109375" style="511" customWidth="1"/>
    <col min="6147" max="6147" width="3.7109375" style="511" customWidth="1"/>
    <col min="6148" max="6148" width="17.7109375" style="511" customWidth="1"/>
    <col min="6149" max="6149" width="3.7109375" style="511" customWidth="1"/>
    <col min="6150" max="6150" width="16.42578125" style="511" customWidth="1"/>
    <col min="6151" max="6151" width="3.7109375" style="511" customWidth="1"/>
    <col min="6152" max="6152" width="16.42578125" style="511" customWidth="1"/>
    <col min="6153" max="6396" width="9.140625" style="511"/>
    <col min="6397" max="6397" width="10.42578125" style="511" customWidth="1"/>
    <col min="6398" max="6398" width="12.5703125" style="511" customWidth="1"/>
    <col min="6399" max="6399" width="29.42578125" style="511" customWidth="1"/>
    <col min="6400" max="6400" width="17.7109375" style="511" customWidth="1"/>
    <col min="6401" max="6401" width="3.7109375" style="511" customWidth="1"/>
    <col min="6402" max="6402" width="17.7109375" style="511" customWidth="1"/>
    <col min="6403" max="6403" width="3.7109375" style="511" customWidth="1"/>
    <col min="6404" max="6404" width="17.7109375" style="511" customWidth="1"/>
    <col min="6405" max="6405" width="3.7109375" style="511" customWidth="1"/>
    <col min="6406" max="6406" width="16.42578125" style="511" customWidth="1"/>
    <col min="6407" max="6407" width="3.7109375" style="511" customWidth="1"/>
    <col min="6408" max="6408" width="16.42578125" style="511" customWidth="1"/>
    <col min="6409" max="6652" width="9.140625" style="511"/>
    <col min="6653" max="6653" width="10.42578125" style="511" customWidth="1"/>
    <col min="6654" max="6654" width="12.5703125" style="511" customWidth="1"/>
    <col min="6655" max="6655" width="29.42578125" style="511" customWidth="1"/>
    <col min="6656" max="6656" width="17.7109375" style="511" customWidth="1"/>
    <col min="6657" max="6657" width="3.7109375" style="511" customWidth="1"/>
    <col min="6658" max="6658" width="17.7109375" style="511" customWidth="1"/>
    <col min="6659" max="6659" width="3.7109375" style="511" customWidth="1"/>
    <col min="6660" max="6660" width="17.7109375" style="511" customWidth="1"/>
    <col min="6661" max="6661" width="3.7109375" style="511" customWidth="1"/>
    <col min="6662" max="6662" width="16.42578125" style="511" customWidth="1"/>
    <col min="6663" max="6663" width="3.7109375" style="511" customWidth="1"/>
    <col min="6664" max="6664" width="16.42578125" style="511" customWidth="1"/>
    <col min="6665" max="6908" width="9.140625" style="511"/>
    <col min="6909" max="6909" width="10.42578125" style="511" customWidth="1"/>
    <col min="6910" max="6910" width="12.5703125" style="511" customWidth="1"/>
    <col min="6911" max="6911" width="29.42578125" style="511" customWidth="1"/>
    <col min="6912" max="6912" width="17.7109375" style="511" customWidth="1"/>
    <col min="6913" max="6913" width="3.7109375" style="511" customWidth="1"/>
    <col min="6914" max="6914" width="17.7109375" style="511" customWidth="1"/>
    <col min="6915" max="6915" width="3.7109375" style="511" customWidth="1"/>
    <col min="6916" max="6916" width="17.7109375" style="511" customWidth="1"/>
    <col min="6917" max="6917" width="3.7109375" style="511" customWidth="1"/>
    <col min="6918" max="6918" width="16.42578125" style="511" customWidth="1"/>
    <col min="6919" max="6919" width="3.7109375" style="511" customWidth="1"/>
    <col min="6920" max="6920" width="16.42578125" style="511" customWidth="1"/>
    <col min="6921" max="7164" width="9.140625" style="511"/>
    <col min="7165" max="7165" width="10.42578125" style="511" customWidth="1"/>
    <col min="7166" max="7166" width="12.5703125" style="511" customWidth="1"/>
    <col min="7167" max="7167" width="29.42578125" style="511" customWidth="1"/>
    <col min="7168" max="7168" width="17.7109375" style="511" customWidth="1"/>
    <col min="7169" max="7169" width="3.7109375" style="511" customWidth="1"/>
    <col min="7170" max="7170" width="17.7109375" style="511" customWidth="1"/>
    <col min="7171" max="7171" width="3.7109375" style="511" customWidth="1"/>
    <col min="7172" max="7172" width="17.7109375" style="511" customWidth="1"/>
    <col min="7173" max="7173" width="3.7109375" style="511" customWidth="1"/>
    <col min="7174" max="7174" width="16.42578125" style="511" customWidth="1"/>
    <col min="7175" max="7175" width="3.7109375" style="511" customWidth="1"/>
    <col min="7176" max="7176" width="16.42578125" style="511" customWidth="1"/>
    <col min="7177" max="7420" width="9.140625" style="511"/>
    <col min="7421" max="7421" width="10.42578125" style="511" customWidth="1"/>
    <col min="7422" max="7422" width="12.5703125" style="511" customWidth="1"/>
    <col min="7423" max="7423" width="29.42578125" style="511" customWidth="1"/>
    <col min="7424" max="7424" width="17.7109375" style="511" customWidth="1"/>
    <col min="7425" max="7425" width="3.7109375" style="511" customWidth="1"/>
    <col min="7426" max="7426" width="17.7109375" style="511" customWidth="1"/>
    <col min="7427" max="7427" width="3.7109375" style="511" customWidth="1"/>
    <col min="7428" max="7428" width="17.7109375" style="511" customWidth="1"/>
    <col min="7429" max="7429" width="3.7109375" style="511" customWidth="1"/>
    <col min="7430" max="7430" width="16.42578125" style="511" customWidth="1"/>
    <col min="7431" max="7431" width="3.7109375" style="511" customWidth="1"/>
    <col min="7432" max="7432" width="16.42578125" style="511" customWidth="1"/>
    <col min="7433" max="7676" width="9.140625" style="511"/>
    <col min="7677" max="7677" width="10.42578125" style="511" customWidth="1"/>
    <col min="7678" max="7678" width="12.5703125" style="511" customWidth="1"/>
    <col min="7679" max="7679" width="29.42578125" style="511" customWidth="1"/>
    <col min="7680" max="7680" width="17.7109375" style="511" customWidth="1"/>
    <col min="7681" max="7681" width="3.7109375" style="511" customWidth="1"/>
    <col min="7682" max="7682" width="17.7109375" style="511" customWidth="1"/>
    <col min="7683" max="7683" width="3.7109375" style="511" customWidth="1"/>
    <col min="7684" max="7684" width="17.7109375" style="511" customWidth="1"/>
    <col min="7685" max="7685" width="3.7109375" style="511" customWidth="1"/>
    <col min="7686" max="7686" width="16.42578125" style="511" customWidth="1"/>
    <col min="7687" max="7687" width="3.7109375" style="511" customWidth="1"/>
    <col min="7688" max="7688" width="16.42578125" style="511" customWidth="1"/>
    <col min="7689" max="7932" width="9.140625" style="511"/>
    <col min="7933" max="7933" width="10.42578125" style="511" customWidth="1"/>
    <col min="7934" max="7934" width="12.5703125" style="511" customWidth="1"/>
    <col min="7935" max="7935" width="29.42578125" style="511" customWidth="1"/>
    <col min="7936" max="7936" width="17.7109375" style="511" customWidth="1"/>
    <col min="7937" max="7937" width="3.7109375" style="511" customWidth="1"/>
    <col min="7938" max="7938" width="17.7109375" style="511" customWidth="1"/>
    <col min="7939" max="7939" width="3.7109375" style="511" customWidth="1"/>
    <col min="7940" max="7940" width="17.7109375" style="511" customWidth="1"/>
    <col min="7941" max="7941" width="3.7109375" style="511" customWidth="1"/>
    <col min="7942" max="7942" width="16.42578125" style="511" customWidth="1"/>
    <col min="7943" max="7943" width="3.7109375" style="511" customWidth="1"/>
    <col min="7944" max="7944" width="16.42578125" style="511" customWidth="1"/>
    <col min="7945" max="8188" width="9.140625" style="511"/>
    <col min="8189" max="8189" width="10.42578125" style="511" customWidth="1"/>
    <col min="8190" max="8190" width="12.5703125" style="511" customWidth="1"/>
    <col min="8191" max="8191" width="29.42578125" style="511" customWidth="1"/>
    <col min="8192" max="8192" width="17.7109375" style="511" customWidth="1"/>
    <col min="8193" max="8193" width="3.7109375" style="511" customWidth="1"/>
    <col min="8194" max="8194" width="17.7109375" style="511" customWidth="1"/>
    <col min="8195" max="8195" width="3.7109375" style="511" customWidth="1"/>
    <col min="8196" max="8196" width="17.7109375" style="511" customWidth="1"/>
    <col min="8197" max="8197" width="3.7109375" style="511" customWidth="1"/>
    <col min="8198" max="8198" width="16.42578125" style="511" customWidth="1"/>
    <col min="8199" max="8199" width="3.7109375" style="511" customWidth="1"/>
    <col min="8200" max="8200" width="16.42578125" style="511" customWidth="1"/>
    <col min="8201" max="8444" width="9.140625" style="511"/>
    <col min="8445" max="8445" width="10.42578125" style="511" customWidth="1"/>
    <col min="8446" max="8446" width="12.5703125" style="511" customWidth="1"/>
    <col min="8447" max="8447" width="29.42578125" style="511" customWidth="1"/>
    <col min="8448" max="8448" width="17.7109375" style="511" customWidth="1"/>
    <col min="8449" max="8449" width="3.7109375" style="511" customWidth="1"/>
    <col min="8450" max="8450" width="17.7109375" style="511" customWidth="1"/>
    <col min="8451" max="8451" width="3.7109375" style="511" customWidth="1"/>
    <col min="8452" max="8452" width="17.7109375" style="511" customWidth="1"/>
    <col min="8453" max="8453" width="3.7109375" style="511" customWidth="1"/>
    <col min="8454" max="8454" width="16.42578125" style="511" customWidth="1"/>
    <col min="8455" max="8455" width="3.7109375" style="511" customWidth="1"/>
    <col min="8456" max="8456" width="16.42578125" style="511" customWidth="1"/>
    <col min="8457" max="8700" width="9.140625" style="511"/>
    <col min="8701" max="8701" width="10.42578125" style="511" customWidth="1"/>
    <col min="8702" max="8702" width="12.5703125" style="511" customWidth="1"/>
    <col min="8703" max="8703" width="29.42578125" style="511" customWidth="1"/>
    <col min="8704" max="8704" width="17.7109375" style="511" customWidth="1"/>
    <col min="8705" max="8705" width="3.7109375" style="511" customWidth="1"/>
    <col min="8706" max="8706" width="17.7109375" style="511" customWidth="1"/>
    <col min="8707" max="8707" width="3.7109375" style="511" customWidth="1"/>
    <col min="8708" max="8708" width="17.7109375" style="511" customWidth="1"/>
    <col min="8709" max="8709" width="3.7109375" style="511" customWidth="1"/>
    <col min="8710" max="8710" width="16.42578125" style="511" customWidth="1"/>
    <col min="8711" max="8711" width="3.7109375" style="511" customWidth="1"/>
    <col min="8712" max="8712" width="16.42578125" style="511" customWidth="1"/>
    <col min="8713" max="8956" width="9.140625" style="511"/>
    <col min="8957" max="8957" width="10.42578125" style="511" customWidth="1"/>
    <col min="8958" max="8958" width="12.5703125" style="511" customWidth="1"/>
    <col min="8959" max="8959" width="29.42578125" style="511" customWidth="1"/>
    <col min="8960" max="8960" width="17.7109375" style="511" customWidth="1"/>
    <col min="8961" max="8961" width="3.7109375" style="511" customWidth="1"/>
    <col min="8962" max="8962" width="17.7109375" style="511" customWidth="1"/>
    <col min="8963" max="8963" width="3.7109375" style="511" customWidth="1"/>
    <col min="8964" max="8964" width="17.7109375" style="511" customWidth="1"/>
    <col min="8965" max="8965" width="3.7109375" style="511" customWidth="1"/>
    <col min="8966" max="8966" width="16.42578125" style="511" customWidth="1"/>
    <col min="8967" max="8967" width="3.7109375" style="511" customWidth="1"/>
    <col min="8968" max="8968" width="16.42578125" style="511" customWidth="1"/>
    <col min="8969" max="9212" width="9.140625" style="511"/>
    <col min="9213" max="9213" width="10.42578125" style="511" customWidth="1"/>
    <col min="9214" max="9214" width="12.5703125" style="511" customWidth="1"/>
    <col min="9215" max="9215" width="29.42578125" style="511" customWidth="1"/>
    <col min="9216" max="9216" width="17.7109375" style="511" customWidth="1"/>
    <col min="9217" max="9217" width="3.7109375" style="511" customWidth="1"/>
    <col min="9218" max="9218" width="17.7109375" style="511" customWidth="1"/>
    <col min="9219" max="9219" width="3.7109375" style="511" customWidth="1"/>
    <col min="9220" max="9220" width="17.7109375" style="511" customWidth="1"/>
    <col min="9221" max="9221" width="3.7109375" style="511" customWidth="1"/>
    <col min="9222" max="9222" width="16.42578125" style="511" customWidth="1"/>
    <col min="9223" max="9223" width="3.7109375" style="511" customWidth="1"/>
    <col min="9224" max="9224" width="16.42578125" style="511" customWidth="1"/>
    <col min="9225" max="9468" width="9.140625" style="511"/>
    <col min="9469" max="9469" width="10.42578125" style="511" customWidth="1"/>
    <col min="9470" max="9470" width="12.5703125" style="511" customWidth="1"/>
    <col min="9471" max="9471" width="29.42578125" style="511" customWidth="1"/>
    <col min="9472" max="9472" width="17.7109375" style="511" customWidth="1"/>
    <col min="9473" max="9473" width="3.7109375" style="511" customWidth="1"/>
    <col min="9474" max="9474" width="17.7109375" style="511" customWidth="1"/>
    <col min="9475" max="9475" width="3.7109375" style="511" customWidth="1"/>
    <col min="9476" max="9476" width="17.7109375" style="511" customWidth="1"/>
    <col min="9477" max="9477" width="3.7109375" style="511" customWidth="1"/>
    <col min="9478" max="9478" width="16.42578125" style="511" customWidth="1"/>
    <col min="9479" max="9479" width="3.7109375" style="511" customWidth="1"/>
    <col min="9480" max="9480" width="16.42578125" style="511" customWidth="1"/>
    <col min="9481" max="9724" width="9.140625" style="511"/>
    <col min="9725" max="9725" width="10.42578125" style="511" customWidth="1"/>
    <col min="9726" max="9726" width="12.5703125" style="511" customWidth="1"/>
    <col min="9727" max="9727" width="29.42578125" style="511" customWidth="1"/>
    <col min="9728" max="9728" width="17.7109375" style="511" customWidth="1"/>
    <col min="9729" max="9729" width="3.7109375" style="511" customWidth="1"/>
    <col min="9730" max="9730" width="17.7109375" style="511" customWidth="1"/>
    <col min="9731" max="9731" width="3.7109375" style="511" customWidth="1"/>
    <col min="9732" max="9732" width="17.7109375" style="511" customWidth="1"/>
    <col min="9733" max="9733" width="3.7109375" style="511" customWidth="1"/>
    <col min="9734" max="9734" width="16.42578125" style="511" customWidth="1"/>
    <col min="9735" max="9735" width="3.7109375" style="511" customWidth="1"/>
    <col min="9736" max="9736" width="16.42578125" style="511" customWidth="1"/>
    <col min="9737" max="9980" width="9.140625" style="511"/>
    <col min="9981" max="9981" width="10.42578125" style="511" customWidth="1"/>
    <col min="9982" max="9982" width="12.5703125" style="511" customWidth="1"/>
    <col min="9983" max="9983" width="29.42578125" style="511" customWidth="1"/>
    <col min="9984" max="9984" width="17.7109375" style="511" customWidth="1"/>
    <col min="9985" max="9985" width="3.7109375" style="511" customWidth="1"/>
    <col min="9986" max="9986" width="17.7109375" style="511" customWidth="1"/>
    <col min="9987" max="9987" width="3.7109375" style="511" customWidth="1"/>
    <col min="9988" max="9988" width="17.7109375" style="511" customWidth="1"/>
    <col min="9989" max="9989" width="3.7109375" style="511" customWidth="1"/>
    <col min="9990" max="9990" width="16.42578125" style="511" customWidth="1"/>
    <col min="9991" max="9991" width="3.7109375" style="511" customWidth="1"/>
    <col min="9992" max="9992" width="16.42578125" style="511" customWidth="1"/>
    <col min="9993" max="10236" width="9.140625" style="511"/>
    <col min="10237" max="10237" width="10.42578125" style="511" customWidth="1"/>
    <col min="10238" max="10238" width="12.5703125" style="511" customWidth="1"/>
    <col min="10239" max="10239" width="29.42578125" style="511" customWidth="1"/>
    <col min="10240" max="10240" width="17.7109375" style="511" customWidth="1"/>
    <col min="10241" max="10241" width="3.7109375" style="511" customWidth="1"/>
    <col min="10242" max="10242" width="17.7109375" style="511" customWidth="1"/>
    <col min="10243" max="10243" width="3.7109375" style="511" customWidth="1"/>
    <col min="10244" max="10244" width="17.7109375" style="511" customWidth="1"/>
    <col min="10245" max="10245" width="3.7109375" style="511" customWidth="1"/>
    <col min="10246" max="10246" width="16.42578125" style="511" customWidth="1"/>
    <col min="10247" max="10247" width="3.7109375" style="511" customWidth="1"/>
    <col min="10248" max="10248" width="16.42578125" style="511" customWidth="1"/>
    <col min="10249" max="10492" width="9.140625" style="511"/>
    <col min="10493" max="10493" width="10.42578125" style="511" customWidth="1"/>
    <col min="10494" max="10494" width="12.5703125" style="511" customWidth="1"/>
    <col min="10495" max="10495" width="29.42578125" style="511" customWidth="1"/>
    <col min="10496" max="10496" width="17.7109375" style="511" customWidth="1"/>
    <col min="10497" max="10497" width="3.7109375" style="511" customWidth="1"/>
    <col min="10498" max="10498" width="17.7109375" style="511" customWidth="1"/>
    <col min="10499" max="10499" width="3.7109375" style="511" customWidth="1"/>
    <col min="10500" max="10500" width="17.7109375" style="511" customWidth="1"/>
    <col min="10501" max="10501" width="3.7109375" style="511" customWidth="1"/>
    <col min="10502" max="10502" width="16.42578125" style="511" customWidth="1"/>
    <col min="10503" max="10503" width="3.7109375" style="511" customWidth="1"/>
    <col min="10504" max="10504" width="16.42578125" style="511" customWidth="1"/>
    <col min="10505" max="10748" width="9.140625" style="511"/>
    <col min="10749" max="10749" width="10.42578125" style="511" customWidth="1"/>
    <col min="10750" max="10750" width="12.5703125" style="511" customWidth="1"/>
    <col min="10751" max="10751" width="29.42578125" style="511" customWidth="1"/>
    <col min="10752" max="10752" width="17.7109375" style="511" customWidth="1"/>
    <col min="10753" max="10753" width="3.7109375" style="511" customWidth="1"/>
    <col min="10754" max="10754" width="17.7109375" style="511" customWidth="1"/>
    <col min="10755" max="10755" width="3.7109375" style="511" customWidth="1"/>
    <col min="10756" max="10756" width="17.7109375" style="511" customWidth="1"/>
    <col min="10757" max="10757" width="3.7109375" style="511" customWidth="1"/>
    <col min="10758" max="10758" width="16.42578125" style="511" customWidth="1"/>
    <col min="10759" max="10759" width="3.7109375" style="511" customWidth="1"/>
    <col min="10760" max="10760" width="16.42578125" style="511" customWidth="1"/>
    <col min="10761" max="11004" width="9.140625" style="511"/>
    <col min="11005" max="11005" width="10.42578125" style="511" customWidth="1"/>
    <col min="11006" max="11006" width="12.5703125" style="511" customWidth="1"/>
    <col min="11007" max="11007" width="29.42578125" style="511" customWidth="1"/>
    <col min="11008" max="11008" width="17.7109375" style="511" customWidth="1"/>
    <col min="11009" max="11009" width="3.7109375" style="511" customWidth="1"/>
    <col min="11010" max="11010" width="17.7109375" style="511" customWidth="1"/>
    <col min="11011" max="11011" width="3.7109375" style="511" customWidth="1"/>
    <col min="11012" max="11012" width="17.7109375" style="511" customWidth="1"/>
    <col min="11013" max="11013" width="3.7109375" style="511" customWidth="1"/>
    <col min="11014" max="11014" width="16.42578125" style="511" customWidth="1"/>
    <col min="11015" max="11015" width="3.7109375" style="511" customWidth="1"/>
    <col min="11016" max="11016" width="16.42578125" style="511" customWidth="1"/>
    <col min="11017" max="11260" width="9.140625" style="511"/>
    <col min="11261" max="11261" width="10.42578125" style="511" customWidth="1"/>
    <col min="11262" max="11262" width="12.5703125" style="511" customWidth="1"/>
    <col min="11263" max="11263" width="29.42578125" style="511" customWidth="1"/>
    <col min="11264" max="11264" width="17.7109375" style="511" customWidth="1"/>
    <col min="11265" max="11265" width="3.7109375" style="511" customWidth="1"/>
    <col min="11266" max="11266" width="17.7109375" style="511" customWidth="1"/>
    <col min="11267" max="11267" width="3.7109375" style="511" customWidth="1"/>
    <col min="11268" max="11268" width="17.7109375" style="511" customWidth="1"/>
    <col min="11269" max="11269" width="3.7109375" style="511" customWidth="1"/>
    <col min="11270" max="11270" width="16.42578125" style="511" customWidth="1"/>
    <col min="11271" max="11271" width="3.7109375" style="511" customWidth="1"/>
    <col min="11272" max="11272" width="16.42578125" style="511" customWidth="1"/>
    <col min="11273" max="11516" width="9.140625" style="511"/>
    <col min="11517" max="11517" width="10.42578125" style="511" customWidth="1"/>
    <col min="11518" max="11518" width="12.5703125" style="511" customWidth="1"/>
    <col min="11519" max="11519" width="29.42578125" style="511" customWidth="1"/>
    <col min="11520" max="11520" width="17.7109375" style="511" customWidth="1"/>
    <col min="11521" max="11521" width="3.7109375" style="511" customWidth="1"/>
    <col min="11522" max="11522" width="17.7109375" style="511" customWidth="1"/>
    <col min="11523" max="11523" width="3.7109375" style="511" customWidth="1"/>
    <col min="11524" max="11524" width="17.7109375" style="511" customWidth="1"/>
    <col min="11525" max="11525" width="3.7109375" style="511" customWidth="1"/>
    <col min="11526" max="11526" width="16.42578125" style="511" customWidth="1"/>
    <col min="11527" max="11527" width="3.7109375" style="511" customWidth="1"/>
    <col min="11528" max="11528" width="16.42578125" style="511" customWidth="1"/>
    <col min="11529" max="11772" width="9.140625" style="511"/>
    <col min="11773" max="11773" width="10.42578125" style="511" customWidth="1"/>
    <col min="11774" max="11774" width="12.5703125" style="511" customWidth="1"/>
    <col min="11775" max="11775" width="29.42578125" style="511" customWidth="1"/>
    <col min="11776" max="11776" width="17.7109375" style="511" customWidth="1"/>
    <col min="11777" max="11777" width="3.7109375" style="511" customWidth="1"/>
    <col min="11778" max="11778" width="17.7109375" style="511" customWidth="1"/>
    <col min="11779" max="11779" width="3.7109375" style="511" customWidth="1"/>
    <col min="11780" max="11780" width="17.7109375" style="511" customWidth="1"/>
    <col min="11781" max="11781" width="3.7109375" style="511" customWidth="1"/>
    <col min="11782" max="11782" width="16.42578125" style="511" customWidth="1"/>
    <col min="11783" max="11783" width="3.7109375" style="511" customWidth="1"/>
    <col min="11784" max="11784" width="16.42578125" style="511" customWidth="1"/>
    <col min="11785" max="12028" width="9.140625" style="511"/>
    <col min="12029" max="12029" width="10.42578125" style="511" customWidth="1"/>
    <col min="12030" max="12030" width="12.5703125" style="511" customWidth="1"/>
    <col min="12031" max="12031" width="29.42578125" style="511" customWidth="1"/>
    <col min="12032" max="12032" width="17.7109375" style="511" customWidth="1"/>
    <col min="12033" max="12033" width="3.7109375" style="511" customWidth="1"/>
    <col min="12034" max="12034" width="17.7109375" style="511" customWidth="1"/>
    <col min="12035" max="12035" width="3.7109375" style="511" customWidth="1"/>
    <col min="12036" max="12036" width="17.7109375" style="511" customWidth="1"/>
    <col min="12037" max="12037" width="3.7109375" style="511" customWidth="1"/>
    <col min="12038" max="12038" width="16.42578125" style="511" customWidth="1"/>
    <col min="12039" max="12039" width="3.7109375" style="511" customWidth="1"/>
    <col min="12040" max="12040" width="16.42578125" style="511" customWidth="1"/>
    <col min="12041" max="12284" width="9.140625" style="511"/>
    <col min="12285" max="12285" width="10.42578125" style="511" customWidth="1"/>
    <col min="12286" max="12286" width="12.5703125" style="511" customWidth="1"/>
    <col min="12287" max="12287" width="29.42578125" style="511" customWidth="1"/>
    <col min="12288" max="12288" width="17.7109375" style="511" customWidth="1"/>
    <col min="12289" max="12289" width="3.7109375" style="511" customWidth="1"/>
    <col min="12290" max="12290" width="17.7109375" style="511" customWidth="1"/>
    <col min="12291" max="12291" width="3.7109375" style="511" customWidth="1"/>
    <col min="12292" max="12292" width="17.7109375" style="511" customWidth="1"/>
    <col min="12293" max="12293" width="3.7109375" style="511" customWidth="1"/>
    <col min="12294" max="12294" width="16.42578125" style="511" customWidth="1"/>
    <col min="12295" max="12295" width="3.7109375" style="511" customWidth="1"/>
    <col min="12296" max="12296" width="16.42578125" style="511" customWidth="1"/>
    <col min="12297" max="12540" width="9.140625" style="511"/>
    <col min="12541" max="12541" width="10.42578125" style="511" customWidth="1"/>
    <col min="12542" max="12542" width="12.5703125" style="511" customWidth="1"/>
    <col min="12543" max="12543" width="29.42578125" style="511" customWidth="1"/>
    <col min="12544" max="12544" width="17.7109375" style="511" customWidth="1"/>
    <col min="12545" max="12545" width="3.7109375" style="511" customWidth="1"/>
    <col min="12546" max="12546" width="17.7109375" style="511" customWidth="1"/>
    <col min="12547" max="12547" width="3.7109375" style="511" customWidth="1"/>
    <col min="12548" max="12548" width="17.7109375" style="511" customWidth="1"/>
    <col min="12549" max="12549" width="3.7109375" style="511" customWidth="1"/>
    <col min="12550" max="12550" width="16.42578125" style="511" customWidth="1"/>
    <col min="12551" max="12551" width="3.7109375" style="511" customWidth="1"/>
    <col min="12552" max="12552" width="16.42578125" style="511" customWidth="1"/>
    <col min="12553" max="12796" width="9.140625" style="511"/>
    <col min="12797" max="12797" width="10.42578125" style="511" customWidth="1"/>
    <col min="12798" max="12798" width="12.5703125" style="511" customWidth="1"/>
    <col min="12799" max="12799" width="29.42578125" style="511" customWidth="1"/>
    <col min="12800" max="12800" width="17.7109375" style="511" customWidth="1"/>
    <col min="12801" max="12801" width="3.7109375" style="511" customWidth="1"/>
    <col min="12802" max="12802" width="17.7109375" style="511" customWidth="1"/>
    <col min="12803" max="12803" width="3.7109375" style="511" customWidth="1"/>
    <col min="12804" max="12804" width="17.7109375" style="511" customWidth="1"/>
    <col min="12805" max="12805" width="3.7109375" style="511" customWidth="1"/>
    <col min="12806" max="12806" width="16.42578125" style="511" customWidth="1"/>
    <col min="12807" max="12807" width="3.7109375" style="511" customWidth="1"/>
    <col min="12808" max="12808" width="16.42578125" style="511" customWidth="1"/>
    <col min="12809" max="13052" width="9.140625" style="511"/>
    <col min="13053" max="13053" width="10.42578125" style="511" customWidth="1"/>
    <col min="13054" max="13054" width="12.5703125" style="511" customWidth="1"/>
    <col min="13055" max="13055" width="29.42578125" style="511" customWidth="1"/>
    <col min="13056" max="13056" width="17.7109375" style="511" customWidth="1"/>
    <col min="13057" max="13057" width="3.7109375" style="511" customWidth="1"/>
    <col min="13058" max="13058" width="17.7109375" style="511" customWidth="1"/>
    <col min="13059" max="13059" width="3.7109375" style="511" customWidth="1"/>
    <col min="13060" max="13060" width="17.7109375" style="511" customWidth="1"/>
    <col min="13061" max="13061" width="3.7109375" style="511" customWidth="1"/>
    <col min="13062" max="13062" width="16.42578125" style="511" customWidth="1"/>
    <col min="13063" max="13063" width="3.7109375" style="511" customWidth="1"/>
    <col min="13064" max="13064" width="16.42578125" style="511" customWidth="1"/>
    <col min="13065" max="13308" width="9.140625" style="511"/>
    <col min="13309" max="13309" width="10.42578125" style="511" customWidth="1"/>
    <col min="13310" max="13310" width="12.5703125" style="511" customWidth="1"/>
    <col min="13311" max="13311" width="29.42578125" style="511" customWidth="1"/>
    <col min="13312" max="13312" width="17.7109375" style="511" customWidth="1"/>
    <col min="13313" max="13313" width="3.7109375" style="511" customWidth="1"/>
    <col min="13314" max="13314" width="17.7109375" style="511" customWidth="1"/>
    <col min="13315" max="13315" width="3.7109375" style="511" customWidth="1"/>
    <col min="13316" max="13316" width="17.7109375" style="511" customWidth="1"/>
    <col min="13317" max="13317" width="3.7109375" style="511" customWidth="1"/>
    <col min="13318" max="13318" width="16.42578125" style="511" customWidth="1"/>
    <col min="13319" max="13319" width="3.7109375" style="511" customWidth="1"/>
    <col min="13320" max="13320" width="16.42578125" style="511" customWidth="1"/>
    <col min="13321" max="13564" width="9.140625" style="511"/>
    <col min="13565" max="13565" width="10.42578125" style="511" customWidth="1"/>
    <col min="13566" max="13566" width="12.5703125" style="511" customWidth="1"/>
    <col min="13567" max="13567" width="29.42578125" style="511" customWidth="1"/>
    <col min="13568" max="13568" width="17.7109375" style="511" customWidth="1"/>
    <col min="13569" max="13569" width="3.7109375" style="511" customWidth="1"/>
    <col min="13570" max="13570" width="17.7109375" style="511" customWidth="1"/>
    <col min="13571" max="13571" width="3.7109375" style="511" customWidth="1"/>
    <col min="13572" max="13572" width="17.7109375" style="511" customWidth="1"/>
    <col min="13573" max="13573" width="3.7109375" style="511" customWidth="1"/>
    <col min="13574" max="13574" width="16.42578125" style="511" customWidth="1"/>
    <col min="13575" max="13575" width="3.7109375" style="511" customWidth="1"/>
    <col min="13576" max="13576" width="16.42578125" style="511" customWidth="1"/>
    <col min="13577" max="13820" width="9.140625" style="511"/>
    <col min="13821" max="13821" width="10.42578125" style="511" customWidth="1"/>
    <col min="13822" max="13822" width="12.5703125" style="511" customWidth="1"/>
    <col min="13823" max="13823" width="29.42578125" style="511" customWidth="1"/>
    <col min="13824" max="13824" width="17.7109375" style="511" customWidth="1"/>
    <col min="13825" max="13825" width="3.7109375" style="511" customWidth="1"/>
    <col min="13826" max="13826" width="17.7109375" style="511" customWidth="1"/>
    <col min="13827" max="13827" width="3.7109375" style="511" customWidth="1"/>
    <col min="13828" max="13828" width="17.7109375" style="511" customWidth="1"/>
    <col min="13829" max="13829" width="3.7109375" style="511" customWidth="1"/>
    <col min="13830" max="13830" width="16.42578125" style="511" customWidth="1"/>
    <col min="13831" max="13831" width="3.7109375" style="511" customWidth="1"/>
    <col min="13832" max="13832" width="16.42578125" style="511" customWidth="1"/>
    <col min="13833" max="14076" width="9.140625" style="511"/>
    <col min="14077" max="14077" width="10.42578125" style="511" customWidth="1"/>
    <col min="14078" max="14078" width="12.5703125" style="511" customWidth="1"/>
    <col min="14079" max="14079" width="29.42578125" style="511" customWidth="1"/>
    <col min="14080" max="14080" width="17.7109375" style="511" customWidth="1"/>
    <col min="14081" max="14081" width="3.7109375" style="511" customWidth="1"/>
    <col min="14082" max="14082" width="17.7109375" style="511" customWidth="1"/>
    <col min="14083" max="14083" width="3.7109375" style="511" customWidth="1"/>
    <col min="14084" max="14084" width="17.7109375" style="511" customWidth="1"/>
    <col min="14085" max="14085" width="3.7109375" style="511" customWidth="1"/>
    <col min="14086" max="14086" width="16.42578125" style="511" customWidth="1"/>
    <col min="14087" max="14087" width="3.7109375" style="511" customWidth="1"/>
    <col min="14088" max="14088" width="16.42578125" style="511" customWidth="1"/>
    <col min="14089" max="14332" width="9.140625" style="511"/>
    <col min="14333" max="14333" width="10.42578125" style="511" customWidth="1"/>
    <col min="14334" max="14334" width="12.5703125" style="511" customWidth="1"/>
    <col min="14335" max="14335" width="29.42578125" style="511" customWidth="1"/>
    <col min="14336" max="14336" width="17.7109375" style="511" customWidth="1"/>
    <col min="14337" max="14337" width="3.7109375" style="511" customWidth="1"/>
    <col min="14338" max="14338" width="17.7109375" style="511" customWidth="1"/>
    <col min="14339" max="14339" width="3.7109375" style="511" customWidth="1"/>
    <col min="14340" max="14340" width="17.7109375" style="511" customWidth="1"/>
    <col min="14341" max="14341" width="3.7109375" style="511" customWidth="1"/>
    <col min="14342" max="14342" width="16.42578125" style="511" customWidth="1"/>
    <col min="14343" max="14343" width="3.7109375" style="511" customWidth="1"/>
    <col min="14344" max="14344" width="16.42578125" style="511" customWidth="1"/>
    <col min="14345" max="14588" width="9.140625" style="511"/>
    <col min="14589" max="14589" width="10.42578125" style="511" customWidth="1"/>
    <col min="14590" max="14590" width="12.5703125" style="511" customWidth="1"/>
    <col min="14591" max="14591" width="29.42578125" style="511" customWidth="1"/>
    <col min="14592" max="14592" width="17.7109375" style="511" customWidth="1"/>
    <col min="14593" max="14593" width="3.7109375" style="511" customWidth="1"/>
    <col min="14594" max="14594" width="17.7109375" style="511" customWidth="1"/>
    <col min="14595" max="14595" width="3.7109375" style="511" customWidth="1"/>
    <col min="14596" max="14596" width="17.7109375" style="511" customWidth="1"/>
    <col min="14597" max="14597" width="3.7109375" style="511" customWidth="1"/>
    <col min="14598" max="14598" width="16.42578125" style="511" customWidth="1"/>
    <col min="14599" max="14599" width="3.7109375" style="511" customWidth="1"/>
    <col min="14600" max="14600" width="16.42578125" style="511" customWidth="1"/>
    <col min="14601" max="14844" width="9.140625" style="511"/>
    <col min="14845" max="14845" width="10.42578125" style="511" customWidth="1"/>
    <col min="14846" max="14846" width="12.5703125" style="511" customWidth="1"/>
    <col min="14847" max="14847" width="29.42578125" style="511" customWidth="1"/>
    <col min="14848" max="14848" width="17.7109375" style="511" customWidth="1"/>
    <col min="14849" max="14849" width="3.7109375" style="511" customWidth="1"/>
    <col min="14850" max="14850" width="17.7109375" style="511" customWidth="1"/>
    <col min="14851" max="14851" width="3.7109375" style="511" customWidth="1"/>
    <col min="14852" max="14852" width="17.7109375" style="511" customWidth="1"/>
    <col min="14853" max="14853" width="3.7109375" style="511" customWidth="1"/>
    <col min="14854" max="14854" width="16.42578125" style="511" customWidth="1"/>
    <col min="14855" max="14855" width="3.7109375" style="511" customWidth="1"/>
    <col min="14856" max="14856" width="16.42578125" style="511" customWidth="1"/>
    <col min="14857" max="15100" width="9.140625" style="511"/>
    <col min="15101" max="15101" width="10.42578125" style="511" customWidth="1"/>
    <col min="15102" max="15102" width="12.5703125" style="511" customWidth="1"/>
    <col min="15103" max="15103" width="29.42578125" style="511" customWidth="1"/>
    <col min="15104" max="15104" width="17.7109375" style="511" customWidth="1"/>
    <col min="15105" max="15105" width="3.7109375" style="511" customWidth="1"/>
    <col min="15106" max="15106" width="17.7109375" style="511" customWidth="1"/>
    <col min="15107" max="15107" width="3.7109375" style="511" customWidth="1"/>
    <col min="15108" max="15108" width="17.7109375" style="511" customWidth="1"/>
    <col min="15109" max="15109" width="3.7109375" style="511" customWidth="1"/>
    <col min="15110" max="15110" width="16.42578125" style="511" customWidth="1"/>
    <col min="15111" max="15111" width="3.7109375" style="511" customWidth="1"/>
    <col min="15112" max="15112" width="16.42578125" style="511" customWidth="1"/>
    <col min="15113" max="15356" width="9.140625" style="511"/>
    <col min="15357" max="15357" width="10.42578125" style="511" customWidth="1"/>
    <col min="15358" max="15358" width="12.5703125" style="511" customWidth="1"/>
    <col min="15359" max="15359" width="29.42578125" style="511" customWidth="1"/>
    <col min="15360" max="15360" width="17.7109375" style="511" customWidth="1"/>
    <col min="15361" max="15361" width="3.7109375" style="511" customWidth="1"/>
    <col min="15362" max="15362" width="17.7109375" style="511" customWidth="1"/>
    <col min="15363" max="15363" width="3.7109375" style="511" customWidth="1"/>
    <col min="15364" max="15364" width="17.7109375" style="511" customWidth="1"/>
    <col min="15365" max="15365" width="3.7109375" style="511" customWidth="1"/>
    <col min="15366" max="15366" width="16.42578125" style="511" customWidth="1"/>
    <col min="15367" max="15367" width="3.7109375" style="511" customWidth="1"/>
    <col min="15368" max="15368" width="16.42578125" style="511" customWidth="1"/>
    <col min="15369" max="15612" width="9.140625" style="511"/>
    <col min="15613" max="15613" width="10.42578125" style="511" customWidth="1"/>
    <col min="15614" max="15614" width="12.5703125" style="511" customWidth="1"/>
    <col min="15615" max="15615" width="29.42578125" style="511" customWidth="1"/>
    <col min="15616" max="15616" width="17.7109375" style="511" customWidth="1"/>
    <col min="15617" max="15617" width="3.7109375" style="511" customWidth="1"/>
    <col min="15618" max="15618" width="17.7109375" style="511" customWidth="1"/>
    <col min="15619" max="15619" width="3.7109375" style="511" customWidth="1"/>
    <col min="15620" max="15620" width="17.7109375" style="511" customWidth="1"/>
    <col min="15621" max="15621" width="3.7109375" style="511" customWidth="1"/>
    <col min="15622" max="15622" width="16.42578125" style="511" customWidth="1"/>
    <col min="15623" max="15623" width="3.7109375" style="511" customWidth="1"/>
    <col min="15624" max="15624" width="16.42578125" style="511" customWidth="1"/>
    <col min="15625" max="15868" width="9.140625" style="511"/>
    <col min="15869" max="15869" width="10.42578125" style="511" customWidth="1"/>
    <col min="15870" max="15870" width="12.5703125" style="511" customWidth="1"/>
    <col min="15871" max="15871" width="29.42578125" style="511" customWidth="1"/>
    <col min="15872" max="15872" width="17.7109375" style="511" customWidth="1"/>
    <col min="15873" max="15873" width="3.7109375" style="511" customWidth="1"/>
    <col min="15874" max="15874" width="17.7109375" style="511" customWidth="1"/>
    <col min="15875" max="15875" width="3.7109375" style="511" customWidth="1"/>
    <col min="15876" max="15876" width="17.7109375" style="511" customWidth="1"/>
    <col min="15877" max="15877" width="3.7109375" style="511" customWidth="1"/>
    <col min="15878" max="15878" width="16.42578125" style="511" customWidth="1"/>
    <col min="15879" max="15879" width="3.7109375" style="511" customWidth="1"/>
    <col min="15880" max="15880" width="16.42578125" style="511" customWidth="1"/>
    <col min="15881" max="16124" width="9.140625" style="511"/>
    <col min="16125" max="16125" width="10.42578125" style="511" customWidth="1"/>
    <col min="16126" max="16126" width="12.5703125" style="511" customWidth="1"/>
    <col min="16127" max="16127" width="29.42578125" style="511" customWidth="1"/>
    <col min="16128" max="16128" width="17.7109375" style="511" customWidth="1"/>
    <col min="16129" max="16129" width="3.7109375" style="511" customWidth="1"/>
    <col min="16130" max="16130" width="17.7109375" style="511" customWidth="1"/>
    <col min="16131" max="16131" width="3.7109375" style="511" customWidth="1"/>
    <col min="16132" max="16132" width="17.7109375" style="511" customWidth="1"/>
    <col min="16133" max="16133" width="3.7109375" style="511" customWidth="1"/>
    <col min="16134" max="16134" width="16.42578125" style="511" customWidth="1"/>
    <col min="16135" max="16135" width="3.7109375" style="511" customWidth="1"/>
    <col min="16136" max="16136" width="16.42578125" style="511" customWidth="1"/>
    <col min="16137" max="16384" width="9.140625" style="511"/>
  </cols>
  <sheetData>
    <row r="1" spans="1:19" ht="24" customHeight="1" x14ac:dyDescent="0.25">
      <c r="A1" s="806" t="s">
        <v>420</v>
      </c>
      <c r="B1" s="807"/>
      <c r="C1" s="807"/>
      <c r="D1" s="807"/>
      <c r="E1" s="807"/>
      <c r="F1" s="807"/>
      <c r="G1" s="807"/>
      <c r="H1" s="807"/>
      <c r="I1" s="807"/>
      <c r="J1" s="807"/>
      <c r="K1" s="807"/>
      <c r="L1" s="807"/>
      <c r="M1" s="510"/>
      <c r="N1" s="510"/>
      <c r="O1" s="510"/>
      <c r="P1" s="510"/>
      <c r="Q1" s="510"/>
      <c r="R1" s="510"/>
      <c r="S1" s="510"/>
    </row>
    <row r="2" spans="1:19" ht="9.9499999999999993" customHeight="1" thickBot="1" x14ac:dyDescent="0.3">
      <c r="A2" s="512"/>
      <c r="B2" s="513"/>
      <c r="C2" s="513"/>
      <c r="D2" s="513"/>
      <c r="E2" s="513"/>
      <c r="F2" s="513"/>
      <c r="G2" s="513"/>
      <c r="H2" s="513"/>
      <c r="I2" s="513"/>
      <c r="J2" s="513"/>
      <c r="K2" s="513"/>
      <c r="L2" s="513"/>
      <c r="M2" s="510"/>
      <c r="N2" s="510"/>
      <c r="O2" s="510"/>
      <c r="P2" s="510"/>
      <c r="Q2" s="510"/>
      <c r="R2" s="510"/>
      <c r="S2" s="510"/>
    </row>
    <row r="3" spans="1:19" s="514" customFormat="1" ht="24" customHeight="1" thickBot="1" x14ac:dyDescent="0.3">
      <c r="A3" s="808" t="s">
        <v>421</v>
      </c>
      <c r="B3" s="809"/>
      <c r="C3" s="810" t="str">
        <f>'INPUT SHEET FOR LAR'!D6</f>
        <v>University Name</v>
      </c>
      <c r="D3" s="811"/>
      <c r="E3" s="811"/>
      <c r="F3" s="811"/>
      <c r="G3" s="811"/>
      <c r="H3" s="811"/>
      <c r="I3" s="812"/>
      <c r="M3" s="515"/>
      <c r="N3" s="515"/>
      <c r="O3" s="515"/>
      <c r="P3" s="515"/>
      <c r="Q3" s="516"/>
      <c r="R3" s="516"/>
      <c r="S3" s="516"/>
    </row>
    <row r="4" spans="1:19" x14ac:dyDescent="0.25">
      <c r="M4" s="515"/>
      <c r="N4" s="515"/>
      <c r="O4" s="515"/>
      <c r="P4" s="515"/>
      <c r="Q4" s="510"/>
      <c r="R4" s="510"/>
      <c r="S4" s="510"/>
    </row>
    <row r="5" spans="1:19" ht="18.75" thickBot="1" x14ac:dyDescent="0.3">
      <c r="M5" s="518"/>
      <c r="N5" s="518"/>
      <c r="O5" s="518"/>
      <c r="P5" s="518"/>
      <c r="Q5" s="510"/>
      <c r="R5" s="510"/>
      <c r="S5" s="510"/>
    </row>
    <row r="6" spans="1:19" ht="18" customHeight="1" x14ac:dyDescent="0.25">
      <c r="A6" s="519" t="s">
        <v>422</v>
      </c>
      <c r="B6" s="520">
        <v>0.74919999999999998</v>
      </c>
      <c r="D6" s="813" t="s">
        <v>515</v>
      </c>
      <c r="E6" s="814"/>
      <c r="F6" s="814"/>
      <c r="G6" s="814"/>
      <c r="H6" s="814"/>
      <c r="I6" s="815"/>
      <c r="M6" s="518"/>
      <c r="N6" s="518"/>
      <c r="O6" s="518"/>
      <c r="P6" s="518"/>
      <c r="Q6" s="510"/>
      <c r="R6" s="510"/>
      <c r="S6" s="510"/>
    </row>
    <row r="7" spans="1:19" ht="18.75" thickBot="1" x14ac:dyDescent="0.3">
      <c r="A7" s="521" t="s">
        <v>223</v>
      </c>
      <c r="B7" s="522">
        <v>0.25080000000000002</v>
      </c>
      <c r="D7" s="816"/>
      <c r="E7" s="817"/>
      <c r="F7" s="817"/>
      <c r="G7" s="817"/>
      <c r="H7" s="817"/>
      <c r="I7" s="818"/>
      <c r="M7" s="518"/>
      <c r="N7" s="518"/>
      <c r="O7" s="518"/>
      <c r="P7" s="518"/>
      <c r="Q7" s="510"/>
      <c r="R7" s="510"/>
      <c r="S7" s="510"/>
    </row>
    <row r="8" spans="1:19" ht="19.5" thickTop="1" thickBot="1" x14ac:dyDescent="0.3">
      <c r="A8" s="523" t="s">
        <v>65</v>
      </c>
      <c r="B8" s="524">
        <f>+B6+B7</f>
        <v>1</v>
      </c>
      <c r="D8" s="819"/>
      <c r="E8" s="820"/>
      <c r="F8" s="820"/>
      <c r="G8" s="820"/>
      <c r="H8" s="820"/>
      <c r="I8" s="821"/>
      <c r="M8" s="518"/>
      <c r="N8" s="518"/>
      <c r="O8" s="518"/>
      <c r="P8" s="518"/>
      <c r="Q8" s="510"/>
      <c r="R8" s="510"/>
      <c r="S8" s="510"/>
    </row>
    <row r="9" spans="1:19" x14ac:dyDescent="0.25">
      <c r="A9" s="523"/>
      <c r="B9" s="525"/>
      <c r="M9" s="518"/>
      <c r="N9" s="518"/>
      <c r="O9" s="518"/>
      <c r="P9" s="518"/>
      <c r="Q9" s="510"/>
      <c r="R9" s="510"/>
      <c r="S9" s="510"/>
    </row>
    <row r="10" spans="1:19" ht="12" customHeight="1" x14ac:dyDescent="0.25">
      <c r="A10" s="523"/>
      <c r="B10" s="525"/>
      <c r="M10" s="510"/>
      <c r="N10" s="510"/>
      <c r="O10" s="510"/>
      <c r="P10" s="510"/>
      <c r="Q10" s="510"/>
      <c r="R10" s="510"/>
      <c r="S10" s="510"/>
    </row>
    <row r="11" spans="1:19" ht="18.75" x14ac:dyDescent="0.3">
      <c r="B11" s="526"/>
      <c r="C11" s="527" t="s">
        <v>516</v>
      </c>
      <c r="D11" s="528"/>
      <c r="E11" s="529"/>
      <c r="F11" s="529"/>
      <c r="G11" s="529"/>
      <c r="H11" s="529"/>
      <c r="I11" s="529"/>
      <c r="J11" s="529"/>
      <c r="K11" s="529"/>
      <c r="L11" s="529"/>
      <c r="M11" s="510"/>
      <c r="N11" s="510"/>
      <c r="O11" s="510"/>
      <c r="P11" s="510"/>
      <c r="Q11" s="510"/>
      <c r="R11" s="510"/>
      <c r="S11" s="510"/>
    </row>
    <row r="12" spans="1:19" ht="18" customHeight="1" x14ac:dyDescent="0.25">
      <c r="A12" s="822" t="s">
        <v>423</v>
      </c>
      <c r="B12" s="526"/>
      <c r="D12" s="823" t="s">
        <v>424</v>
      </c>
      <c r="E12" s="530"/>
      <c r="F12" s="823" t="s">
        <v>425</v>
      </c>
      <c r="G12" s="530"/>
      <c r="H12" s="823" t="s">
        <v>426</v>
      </c>
      <c r="I12" s="530"/>
      <c r="J12" s="823" t="s">
        <v>427</v>
      </c>
      <c r="K12" s="530"/>
      <c r="L12" s="823" t="s">
        <v>428</v>
      </c>
      <c r="M12" s="510"/>
      <c r="N12" s="510"/>
      <c r="O12" s="510"/>
      <c r="P12" s="510"/>
      <c r="Q12" s="510"/>
      <c r="R12" s="510"/>
      <c r="S12" s="510"/>
    </row>
    <row r="13" spans="1:19" x14ac:dyDescent="0.25">
      <c r="A13" s="822"/>
      <c r="B13" s="526"/>
      <c r="D13" s="823"/>
      <c r="E13" s="530"/>
      <c r="F13" s="823"/>
      <c r="G13" s="530"/>
      <c r="H13" s="823"/>
      <c r="I13" s="530"/>
      <c r="J13" s="823"/>
      <c r="K13" s="530"/>
      <c r="L13" s="824"/>
      <c r="M13" s="515"/>
      <c r="N13" s="515"/>
      <c r="O13" s="515"/>
      <c r="P13" s="515"/>
      <c r="Q13" s="510"/>
      <c r="R13" s="510"/>
      <c r="S13" s="510"/>
    </row>
    <row r="14" spans="1:19" x14ac:dyDescent="0.25">
      <c r="A14" s="822"/>
      <c r="B14" s="531" t="s">
        <v>429</v>
      </c>
      <c r="C14" s="532" t="s">
        <v>430</v>
      </c>
      <c r="D14" s="533">
        <f>1810-138.33</f>
        <v>1671.67</v>
      </c>
      <c r="E14" s="534"/>
      <c r="F14" s="535">
        <f>+D14*$B$6</f>
        <v>1252.415164</v>
      </c>
      <c r="G14" s="534"/>
      <c r="H14" s="535">
        <f>+D14*$B$7</f>
        <v>419.25483600000007</v>
      </c>
      <c r="I14" s="534"/>
      <c r="J14" s="535">
        <f>+F14+H14</f>
        <v>1671.67</v>
      </c>
      <c r="K14" s="534"/>
      <c r="L14" s="536">
        <f>2020+138.33</f>
        <v>2158.33</v>
      </c>
      <c r="M14" s="518"/>
      <c r="N14" s="518"/>
      <c r="O14" s="518"/>
      <c r="P14" s="518"/>
      <c r="Q14" s="510"/>
      <c r="R14" s="510"/>
      <c r="S14" s="510"/>
    </row>
    <row r="15" spans="1:19" x14ac:dyDescent="0.25">
      <c r="A15" s="822"/>
      <c r="B15" s="531" t="s">
        <v>431</v>
      </c>
      <c r="C15" s="532" t="s">
        <v>432</v>
      </c>
      <c r="D15" s="533">
        <f>626-52.49</f>
        <v>573.51</v>
      </c>
      <c r="E15" s="534"/>
      <c r="F15" s="535">
        <f t="shared" ref="F15:F19" si="0">+D15*$B$6</f>
        <v>429.67369199999996</v>
      </c>
      <c r="G15" s="534"/>
      <c r="H15" s="535">
        <f t="shared" ref="H15:H19" si="1">+D15*$B$7</f>
        <v>143.836308</v>
      </c>
      <c r="I15" s="534"/>
      <c r="J15" s="535">
        <f t="shared" ref="J15:J19" si="2">+F15+H15</f>
        <v>573.51</v>
      </c>
      <c r="K15" s="534"/>
      <c r="L15" s="536">
        <f>488+52.49</f>
        <v>540.49</v>
      </c>
      <c r="M15" s="518"/>
      <c r="N15" s="518"/>
      <c r="O15" s="518"/>
      <c r="P15" s="518"/>
      <c r="Q15" s="510"/>
      <c r="R15" s="510"/>
      <c r="S15" s="510"/>
    </row>
    <row r="16" spans="1:19" x14ac:dyDescent="0.25">
      <c r="A16" s="822"/>
      <c r="B16" s="531" t="s">
        <v>433</v>
      </c>
      <c r="C16" s="532" t="s">
        <v>434</v>
      </c>
      <c r="D16" s="533">
        <f>517-46.91</f>
        <v>470.09000000000003</v>
      </c>
      <c r="E16" s="534"/>
      <c r="F16" s="535">
        <f t="shared" si="0"/>
        <v>352.19142800000003</v>
      </c>
      <c r="G16" s="534"/>
      <c r="H16" s="535">
        <f t="shared" si="1"/>
        <v>117.89857200000002</v>
      </c>
      <c r="I16" s="534"/>
      <c r="J16" s="535">
        <f t="shared" si="2"/>
        <v>470.09000000000003</v>
      </c>
      <c r="K16" s="534"/>
      <c r="L16" s="536">
        <f>440+46.91</f>
        <v>486.90999999999997</v>
      </c>
      <c r="M16" s="518"/>
      <c r="N16" s="518"/>
      <c r="O16" s="518"/>
      <c r="P16" s="518"/>
      <c r="Q16" s="510"/>
      <c r="R16" s="510"/>
      <c r="S16" s="510"/>
    </row>
    <row r="17" spans="1:19" x14ac:dyDescent="0.25">
      <c r="A17" s="822"/>
      <c r="B17" s="531" t="s">
        <v>435</v>
      </c>
      <c r="C17" s="532" t="s">
        <v>436</v>
      </c>
      <c r="D17" s="533">
        <f>803-75.83</f>
        <v>727.17</v>
      </c>
      <c r="E17" s="534"/>
      <c r="F17" s="535">
        <f t="shared" si="0"/>
        <v>544.79576399999996</v>
      </c>
      <c r="G17" s="534"/>
      <c r="H17" s="535">
        <f t="shared" si="1"/>
        <v>182.374236</v>
      </c>
      <c r="I17" s="534"/>
      <c r="J17" s="535">
        <f t="shared" si="2"/>
        <v>727.17</v>
      </c>
      <c r="K17" s="534"/>
      <c r="L17" s="536">
        <f>711+75.83</f>
        <v>786.83</v>
      </c>
      <c r="M17" s="518"/>
      <c r="N17" s="518"/>
      <c r="O17" s="518"/>
      <c r="P17" s="518"/>
      <c r="Q17" s="510"/>
      <c r="R17" s="510"/>
      <c r="S17" s="510"/>
    </row>
    <row r="18" spans="1:19" x14ac:dyDescent="0.25">
      <c r="A18" s="822"/>
      <c r="B18" s="531" t="s">
        <v>437</v>
      </c>
      <c r="C18" s="532" t="s">
        <v>438</v>
      </c>
      <c r="D18" s="533">
        <v>168</v>
      </c>
      <c r="E18" s="534"/>
      <c r="F18" s="535">
        <f t="shared" si="0"/>
        <v>125.8656</v>
      </c>
      <c r="G18" s="534"/>
      <c r="H18" s="535">
        <f t="shared" si="1"/>
        <v>42.134400000000007</v>
      </c>
      <c r="I18" s="534"/>
      <c r="J18" s="535">
        <f t="shared" si="2"/>
        <v>168</v>
      </c>
      <c r="K18" s="534"/>
      <c r="L18" s="536">
        <v>270</v>
      </c>
      <c r="M18" s="518"/>
      <c r="N18" s="518"/>
      <c r="O18" s="518"/>
      <c r="P18" s="518"/>
      <c r="Q18" s="510"/>
      <c r="R18" s="510"/>
      <c r="S18" s="510"/>
    </row>
    <row r="19" spans="1:19" x14ac:dyDescent="0.25">
      <c r="A19" s="822"/>
      <c r="B19" s="531" t="s">
        <v>439</v>
      </c>
      <c r="C19" s="532" t="s">
        <v>440</v>
      </c>
      <c r="D19" s="533">
        <f>44-17.76</f>
        <v>26.24</v>
      </c>
      <c r="E19" s="534"/>
      <c r="F19" s="535">
        <f t="shared" si="0"/>
        <v>19.659007999999996</v>
      </c>
      <c r="G19" s="534"/>
      <c r="H19" s="535">
        <f t="shared" si="1"/>
        <v>6.5809920000000002</v>
      </c>
      <c r="I19" s="534"/>
      <c r="J19" s="535">
        <f t="shared" si="2"/>
        <v>26.239999999999995</v>
      </c>
      <c r="K19" s="534"/>
      <c r="L19" s="536">
        <f>67+17.76</f>
        <v>84.76</v>
      </c>
      <c r="M19" s="510"/>
      <c r="N19" s="510"/>
      <c r="O19" s="510"/>
      <c r="P19" s="510"/>
      <c r="Q19" s="510"/>
      <c r="R19" s="510"/>
      <c r="S19" s="510"/>
    </row>
    <row r="20" spans="1:19" x14ac:dyDescent="0.25">
      <c r="A20" s="822"/>
      <c r="B20" s="531"/>
      <c r="D20" s="537">
        <f>SUM(D14:D19)</f>
        <v>3636.6800000000003</v>
      </c>
      <c r="E20" s="537"/>
      <c r="F20" s="537">
        <f>SUM(F14:F19)</f>
        <v>2724.6006560000001</v>
      </c>
      <c r="G20" s="537"/>
      <c r="H20" s="537">
        <f>SUM(H14:H19)</f>
        <v>912.07934400000022</v>
      </c>
      <c r="I20" s="537"/>
      <c r="J20" s="537">
        <f>SUM(J14:J19)</f>
        <v>3636.6800000000003</v>
      </c>
      <c r="K20" s="534"/>
      <c r="L20" s="537">
        <f>SUM(L14:L19)</f>
        <v>4327.32</v>
      </c>
      <c r="M20" s="510"/>
      <c r="N20" s="510"/>
      <c r="O20" s="510"/>
      <c r="P20" s="510"/>
      <c r="Q20" s="510"/>
      <c r="R20" s="510"/>
      <c r="S20" s="510"/>
    </row>
    <row r="21" spans="1:19" x14ac:dyDescent="0.25">
      <c r="A21" s="511"/>
      <c r="B21" s="526"/>
      <c r="M21" s="510"/>
      <c r="N21" s="510"/>
      <c r="O21" s="510"/>
      <c r="P21" s="510"/>
      <c r="Q21" s="510"/>
      <c r="R21" s="510"/>
      <c r="S21" s="510"/>
    </row>
    <row r="22" spans="1:19" ht="11.25" customHeight="1" x14ac:dyDescent="0.25">
      <c r="A22" s="511"/>
      <c r="B22" s="526"/>
      <c r="M22" s="510"/>
      <c r="N22" s="510"/>
      <c r="O22" s="510"/>
      <c r="P22" s="510"/>
      <c r="Q22" s="510"/>
      <c r="R22" s="510"/>
      <c r="S22" s="510"/>
    </row>
    <row r="23" spans="1:19" x14ac:dyDescent="0.25">
      <c r="A23" s="511"/>
      <c r="B23" s="526"/>
      <c r="M23" s="510"/>
      <c r="N23" s="510"/>
      <c r="O23" s="510"/>
      <c r="P23" s="510"/>
      <c r="Q23" s="510"/>
      <c r="R23" s="510"/>
      <c r="S23" s="510"/>
    </row>
    <row r="24" spans="1:19" ht="18" customHeight="1" x14ac:dyDescent="0.25">
      <c r="A24" s="822" t="s">
        <v>441</v>
      </c>
      <c r="B24" s="526"/>
      <c r="D24" s="823" t="s">
        <v>442</v>
      </c>
      <c r="E24" s="530"/>
      <c r="F24" s="823" t="s">
        <v>425</v>
      </c>
      <c r="G24" s="530"/>
      <c r="H24" s="823" t="s">
        <v>426</v>
      </c>
      <c r="I24" s="530"/>
      <c r="J24" s="823" t="s">
        <v>443</v>
      </c>
      <c r="K24" s="530"/>
      <c r="L24" s="823" t="s">
        <v>444</v>
      </c>
    </row>
    <row r="25" spans="1:19" x14ac:dyDescent="0.25">
      <c r="A25" s="822"/>
      <c r="B25" s="526"/>
      <c r="D25" s="823"/>
      <c r="E25" s="530"/>
      <c r="F25" s="823"/>
      <c r="G25" s="530"/>
      <c r="H25" s="823"/>
      <c r="I25" s="530"/>
      <c r="J25" s="823"/>
      <c r="K25" s="530"/>
      <c r="L25" s="823"/>
    </row>
    <row r="26" spans="1:19" x14ac:dyDescent="0.25">
      <c r="A26" s="822"/>
      <c r="B26" s="531" t="s">
        <v>445</v>
      </c>
      <c r="C26" s="532" t="s">
        <v>430</v>
      </c>
      <c r="D26" s="533">
        <f>27+682-9.94-27.04</f>
        <v>672.02</v>
      </c>
      <c r="E26" s="534"/>
      <c r="F26" s="535">
        <f>+D26*$B$6</f>
        <v>503.47738399999997</v>
      </c>
      <c r="G26" s="534"/>
      <c r="H26" s="535">
        <f>+D26*$B$7</f>
        <v>168.54261600000001</v>
      </c>
      <c r="I26" s="534"/>
      <c r="J26" s="535">
        <f>+F26+H26</f>
        <v>672.02</v>
      </c>
      <c r="K26" s="534"/>
      <c r="L26" s="533">
        <f>39+1428+9.94+27.04</f>
        <v>1503.98</v>
      </c>
    </row>
    <row r="27" spans="1:19" x14ac:dyDescent="0.25">
      <c r="A27" s="822"/>
      <c r="B27" s="531" t="s">
        <v>446</v>
      </c>
      <c r="C27" s="532" t="s">
        <v>432</v>
      </c>
      <c r="D27" s="533">
        <f>7+16-0.79-0.59</f>
        <v>21.62</v>
      </c>
      <c r="E27" s="534"/>
      <c r="F27" s="535">
        <f t="shared" ref="F27:F31" si="3">+D27*$B$6</f>
        <v>16.197704000000002</v>
      </c>
      <c r="G27" s="534"/>
      <c r="H27" s="535">
        <f t="shared" ref="H27:H31" si="4">+D27*$B$7</f>
        <v>5.4222960000000011</v>
      </c>
      <c r="I27" s="534"/>
      <c r="J27" s="535">
        <f t="shared" ref="J27:J31" si="5">+F27+H27</f>
        <v>21.620000000000005</v>
      </c>
      <c r="K27" s="534"/>
      <c r="L27" s="533">
        <f>7+31+0.79+0.59</f>
        <v>39.380000000000003</v>
      </c>
    </row>
    <row r="28" spans="1:19" x14ac:dyDescent="0.25">
      <c r="A28" s="822"/>
      <c r="B28" s="531" t="s">
        <v>447</v>
      </c>
      <c r="C28" s="532" t="s">
        <v>434</v>
      </c>
      <c r="D28" s="533">
        <f>11+71-2.24-3.31</f>
        <v>76.45</v>
      </c>
      <c r="E28" s="534"/>
      <c r="F28" s="535">
        <f t="shared" si="3"/>
        <v>57.276339999999998</v>
      </c>
      <c r="G28" s="534"/>
      <c r="H28" s="535">
        <f t="shared" si="4"/>
        <v>19.173660000000002</v>
      </c>
      <c r="I28" s="534"/>
      <c r="J28" s="535">
        <f t="shared" si="5"/>
        <v>76.45</v>
      </c>
      <c r="K28" s="534"/>
      <c r="L28" s="533">
        <f>10+111+2.24+3.31</f>
        <v>126.55</v>
      </c>
    </row>
    <row r="29" spans="1:19" x14ac:dyDescent="0.25">
      <c r="A29" s="822"/>
      <c r="B29" s="531" t="s">
        <v>448</v>
      </c>
      <c r="C29" s="532" t="s">
        <v>436</v>
      </c>
      <c r="D29" s="533">
        <f>8+30-1.1-1.66</f>
        <v>35.24</v>
      </c>
      <c r="E29" s="534"/>
      <c r="F29" s="535">
        <f t="shared" si="3"/>
        <v>26.401807999999999</v>
      </c>
      <c r="G29" s="534"/>
      <c r="H29" s="535">
        <f t="shared" si="4"/>
        <v>8.8381920000000012</v>
      </c>
      <c r="I29" s="534"/>
      <c r="J29" s="535">
        <f t="shared" si="5"/>
        <v>35.24</v>
      </c>
      <c r="K29" s="534"/>
      <c r="L29" s="533">
        <f>15+50+1.1+1.66</f>
        <v>67.759999999999991</v>
      </c>
    </row>
    <row r="30" spans="1:19" x14ac:dyDescent="0.25">
      <c r="A30" s="822"/>
      <c r="B30" s="531" t="s">
        <v>449</v>
      </c>
      <c r="C30" s="532" t="s">
        <v>438</v>
      </c>
      <c r="D30" s="533">
        <f>33+30</f>
        <v>63</v>
      </c>
      <c r="E30" s="534"/>
      <c r="F30" s="535">
        <f t="shared" si="3"/>
        <v>47.199599999999997</v>
      </c>
      <c r="G30" s="534"/>
      <c r="H30" s="535">
        <f t="shared" si="4"/>
        <v>15.800400000000002</v>
      </c>
      <c r="I30" s="534"/>
      <c r="J30" s="535">
        <f t="shared" si="5"/>
        <v>63</v>
      </c>
      <c r="K30" s="534"/>
      <c r="L30" s="533">
        <f>51+63</f>
        <v>114</v>
      </c>
    </row>
    <row r="31" spans="1:19" x14ac:dyDescent="0.25">
      <c r="A31" s="822"/>
      <c r="B31" s="531" t="s">
        <v>450</v>
      </c>
      <c r="C31" s="532" t="s">
        <v>440</v>
      </c>
      <c r="D31" s="533">
        <f>18+139-5.6-10.12</f>
        <v>141.28</v>
      </c>
      <c r="E31" s="534"/>
      <c r="F31" s="535">
        <f t="shared" si="3"/>
        <v>105.846976</v>
      </c>
      <c r="G31" s="534"/>
      <c r="H31" s="535">
        <f t="shared" si="4"/>
        <v>35.433024000000003</v>
      </c>
      <c r="I31" s="534"/>
      <c r="J31" s="535">
        <f t="shared" si="5"/>
        <v>141.28</v>
      </c>
      <c r="K31" s="534"/>
      <c r="L31" s="533">
        <f>34+320+5.6+10.12</f>
        <v>369.72</v>
      </c>
    </row>
    <row r="32" spans="1:19" x14ac:dyDescent="0.25">
      <c r="A32" s="822"/>
      <c r="B32" s="531"/>
      <c r="D32" s="537">
        <f>SUM(D26:D31)</f>
        <v>1009.61</v>
      </c>
      <c r="E32" s="537"/>
      <c r="F32" s="537">
        <f>SUM(F26:F31)</f>
        <v>756.399812</v>
      </c>
      <c r="G32" s="537"/>
      <c r="H32" s="537">
        <f>SUM(H26:H31)</f>
        <v>253.21018800000002</v>
      </c>
      <c r="I32" s="537"/>
      <c r="J32" s="537">
        <f>SUM(J26:J31)</f>
        <v>1009.61</v>
      </c>
      <c r="K32" s="534"/>
      <c r="L32" s="537">
        <f>SUM(L26:L31)</f>
        <v>2221.3900000000003</v>
      </c>
    </row>
    <row r="33" spans="1:12" x14ac:dyDescent="0.25">
      <c r="A33" s="511"/>
      <c r="B33" s="526"/>
      <c r="D33" s="534"/>
      <c r="E33" s="534"/>
      <c r="F33" s="534"/>
      <c r="G33" s="534"/>
      <c r="H33" s="534"/>
      <c r="I33" s="534"/>
      <c r="J33" s="534"/>
      <c r="K33" s="534"/>
      <c r="L33" s="534"/>
    </row>
    <row r="34" spans="1:12" x14ac:dyDescent="0.25">
      <c r="A34" s="511"/>
      <c r="B34" s="526"/>
      <c r="C34" s="538" t="s">
        <v>451</v>
      </c>
      <c r="D34" s="537">
        <f>ROUND(D20+D32,0)</f>
        <v>4646</v>
      </c>
      <c r="E34" s="537"/>
      <c r="F34" s="537">
        <f>ROUND(F20+F32,0)</f>
        <v>3481</v>
      </c>
      <c r="G34" s="537"/>
      <c r="H34" s="537">
        <f>ROUND(H20+H32,0)</f>
        <v>1165</v>
      </c>
      <c r="I34" s="537"/>
      <c r="J34" s="537">
        <f>ROUND(J20+J32,0)</f>
        <v>4646</v>
      </c>
      <c r="K34" s="534"/>
      <c r="L34" s="537">
        <f>ROUND(L20+L32,0)</f>
        <v>6549</v>
      </c>
    </row>
    <row r="35" spans="1:12" x14ac:dyDescent="0.25">
      <c r="A35" s="511"/>
      <c r="B35" s="526"/>
      <c r="L35" s="539"/>
    </row>
    <row r="36" spans="1:12" x14ac:dyDescent="0.25">
      <c r="A36" s="511"/>
      <c r="B36" s="526"/>
      <c r="D36" s="528"/>
      <c r="E36" s="529"/>
      <c r="F36" s="529"/>
      <c r="G36" s="529"/>
      <c r="H36" s="529"/>
      <c r="I36" s="529"/>
      <c r="J36" s="529"/>
      <c r="K36" s="529"/>
      <c r="L36" s="529"/>
    </row>
    <row r="37" spans="1:12" ht="17.45" customHeight="1" x14ac:dyDescent="0.25">
      <c r="A37" s="822" t="s">
        <v>452</v>
      </c>
      <c r="B37" s="526"/>
      <c r="D37" s="823" t="s">
        <v>424</v>
      </c>
      <c r="E37" s="530"/>
      <c r="F37" s="823" t="s">
        <v>425</v>
      </c>
      <c r="G37" s="530"/>
      <c r="H37" s="823" t="s">
        <v>426</v>
      </c>
      <c r="I37" s="530"/>
      <c r="J37" s="823" t="s">
        <v>427</v>
      </c>
      <c r="K37" s="530"/>
      <c r="L37" s="823" t="s">
        <v>428</v>
      </c>
    </row>
    <row r="38" spans="1:12" x14ac:dyDescent="0.25">
      <c r="A38" s="822"/>
      <c r="B38" s="526"/>
      <c r="D38" s="823"/>
      <c r="E38" s="530"/>
      <c r="F38" s="823"/>
      <c r="G38" s="530"/>
      <c r="H38" s="823"/>
      <c r="I38" s="530"/>
      <c r="J38" s="823"/>
      <c r="K38" s="530"/>
      <c r="L38" s="824"/>
    </row>
    <row r="39" spans="1:12" x14ac:dyDescent="0.25">
      <c r="A39" s="822"/>
      <c r="B39" s="531" t="s">
        <v>453</v>
      </c>
      <c r="C39" s="532" t="s">
        <v>430</v>
      </c>
      <c r="D39" s="533">
        <v>1643</v>
      </c>
      <c r="E39" s="534"/>
      <c r="F39" s="535">
        <f>+D39*$B$6</f>
        <v>1230.9356</v>
      </c>
      <c r="G39" s="534"/>
      <c r="H39" s="535">
        <f>+D39*$B$7</f>
        <v>412.06440000000003</v>
      </c>
      <c r="I39" s="534"/>
      <c r="J39" s="535">
        <f>+F39+H39</f>
        <v>1643</v>
      </c>
      <c r="K39" s="534"/>
      <c r="L39" s="533">
        <v>407</v>
      </c>
    </row>
    <row r="40" spans="1:12" x14ac:dyDescent="0.25">
      <c r="A40" s="822"/>
      <c r="B40" s="531" t="s">
        <v>454</v>
      </c>
      <c r="C40" s="532" t="s">
        <v>432</v>
      </c>
      <c r="D40" s="533">
        <v>46</v>
      </c>
      <c r="E40" s="534"/>
      <c r="F40" s="535">
        <f t="shared" ref="F40:F44" si="6">+D40*$B$6</f>
        <v>34.463200000000001</v>
      </c>
      <c r="G40" s="534"/>
      <c r="H40" s="535">
        <f t="shared" ref="H40:H44" si="7">+D40*$B$7</f>
        <v>11.536800000000001</v>
      </c>
      <c r="I40" s="534"/>
      <c r="J40" s="535">
        <f t="shared" ref="J40:J44" si="8">+F40+H40</f>
        <v>46</v>
      </c>
      <c r="K40" s="534"/>
      <c r="L40" s="533">
        <v>11</v>
      </c>
    </row>
    <row r="41" spans="1:12" x14ac:dyDescent="0.25">
      <c r="A41" s="822"/>
      <c r="B41" s="531" t="s">
        <v>455</v>
      </c>
      <c r="C41" s="532" t="s">
        <v>434</v>
      </c>
      <c r="D41" s="533">
        <v>769</v>
      </c>
      <c r="E41" s="534"/>
      <c r="F41" s="535">
        <f t="shared" si="6"/>
        <v>576.13479999999993</v>
      </c>
      <c r="G41" s="534"/>
      <c r="H41" s="535">
        <f t="shared" si="7"/>
        <v>192.86520000000002</v>
      </c>
      <c r="I41" s="534"/>
      <c r="J41" s="535">
        <f t="shared" si="8"/>
        <v>769</v>
      </c>
      <c r="K41" s="534"/>
      <c r="L41" s="533">
        <v>190</v>
      </c>
    </row>
    <row r="42" spans="1:12" x14ac:dyDescent="0.25">
      <c r="A42" s="822"/>
      <c r="B42" s="531" t="s">
        <v>456</v>
      </c>
      <c r="C42" s="532" t="s">
        <v>436</v>
      </c>
      <c r="D42" s="533">
        <v>71</v>
      </c>
      <c r="E42" s="534"/>
      <c r="F42" s="535">
        <f t="shared" si="6"/>
        <v>53.193199999999997</v>
      </c>
      <c r="G42" s="534"/>
      <c r="H42" s="535">
        <f t="shared" si="7"/>
        <v>17.806800000000003</v>
      </c>
      <c r="I42" s="534"/>
      <c r="J42" s="535">
        <f t="shared" si="8"/>
        <v>71</v>
      </c>
      <c r="K42" s="534"/>
      <c r="L42" s="533">
        <v>18</v>
      </c>
    </row>
    <row r="43" spans="1:12" x14ac:dyDescent="0.25">
      <c r="A43" s="822"/>
      <c r="B43" s="531" t="s">
        <v>457</v>
      </c>
      <c r="C43" s="532" t="s">
        <v>438</v>
      </c>
      <c r="D43" s="533">
        <v>15</v>
      </c>
      <c r="E43" s="534"/>
      <c r="F43" s="535">
        <f t="shared" si="6"/>
        <v>11.238</v>
      </c>
      <c r="G43" s="534"/>
      <c r="H43" s="535">
        <f t="shared" si="7"/>
        <v>3.7620000000000005</v>
      </c>
      <c r="I43" s="534"/>
      <c r="J43" s="535">
        <f t="shared" si="8"/>
        <v>15</v>
      </c>
      <c r="K43" s="534"/>
      <c r="L43" s="533">
        <v>4</v>
      </c>
    </row>
    <row r="44" spans="1:12" x14ac:dyDescent="0.25">
      <c r="A44" s="822"/>
      <c r="B44" s="531" t="s">
        <v>458</v>
      </c>
      <c r="C44" s="532" t="s">
        <v>440</v>
      </c>
      <c r="D44" s="533">
        <v>0</v>
      </c>
      <c r="E44" s="534"/>
      <c r="F44" s="535">
        <f t="shared" si="6"/>
        <v>0</v>
      </c>
      <c r="G44" s="534"/>
      <c r="H44" s="535">
        <f t="shared" si="7"/>
        <v>0</v>
      </c>
      <c r="I44" s="534"/>
      <c r="J44" s="535">
        <f t="shared" si="8"/>
        <v>0</v>
      </c>
      <c r="K44" s="534"/>
      <c r="L44" s="533">
        <v>0</v>
      </c>
    </row>
    <row r="45" spans="1:12" x14ac:dyDescent="0.25">
      <c r="A45" s="822"/>
      <c r="B45" s="526"/>
      <c r="D45" s="537">
        <f>SUM(D39:D44)</f>
        <v>2544</v>
      </c>
      <c r="E45" s="537"/>
      <c r="F45" s="537">
        <f>SUM(F39:F44)</f>
        <v>1905.9647999999997</v>
      </c>
      <c r="G45" s="537"/>
      <c r="H45" s="537">
        <f>SUM(H39:H44)</f>
        <v>638.03520000000003</v>
      </c>
      <c r="I45" s="537"/>
      <c r="J45" s="537">
        <f>SUM(J39:J44)</f>
        <v>2544</v>
      </c>
      <c r="K45" s="534"/>
      <c r="L45" s="537">
        <f>SUM(L39:L44)</f>
        <v>630</v>
      </c>
    </row>
    <row r="46" spans="1:12" x14ac:dyDescent="0.25">
      <c r="A46" s="511"/>
      <c r="B46" s="526"/>
    </row>
    <row r="47" spans="1:12" x14ac:dyDescent="0.25">
      <c r="A47" s="511"/>
      <c r="B47" s="526"/>
      <c r="D47" s="528"/>
      <c r="E47" s="529"/>
      <c r="F47" s="529"/>
      <c r="G47" s="529"/>
      <c r="H47" s="529"/>
      <c r="I47" s="529"/>
      <c r="J47" s="529"/>
      <c r="K47" s="529"/>
      <c r="L47" s="529"/>
    </row>
    <row r="48" spans="1:12" ht="17.45" customHeight="1" x14ac:dyDescent="0.25">
      <c r="A48" s="822" t="s">
        <v>459</v>
      </c>
      <c r="B48" s="526"/>
      <c r="D48" s="823" t="s">
        <v>424</v>
      </c>
      <c r="E48" s="530"/>
      <c r="F48" s="823" t="s">
        <v>425</v>
      </c>
      <c r="G48" s="530"/>
      <c r="H48" s="823" t="s">
        <v>426</v>
      </c>
      <c r="I48" s="530"/>
      <c r="J48" s="823" t="s">
        <v>427</v>
      </c>
      <c r="K48" s="530"/>
      <c r="L48" s="823" t="s">
        <v>428</v>
      </c>
    </row>
    <row r="49" spans="1:12" x14ac:dyDescent="0.25">
      <c r="A49" s="822"/>
      <c r="B49" s="526"/>
      <c r="D49" s="823"/>
      <c r="E49" s="530"/>
      <c r="F49" s="823"/>
      <c r="G49" s="530"/>
      <c r="H49" s="823"/>
      <c r="I49" s="530"/>
      <c r="J49" s="823"/>
      <c r="K49" s="530"/>
      <c r="L49" s="824"/>
    </row>
    <row r="50" spans="1:12" x14ac:dyDescent="0.25">
      <c r="A50" s="822"/>
      <c r="B50" s="531" t="s">
        <v>460</v>
      </c>
      <c r="C50" s="532" t="s">
        <v>430</v>
      </c>
      <c r="D50" s="533">
        <v>0</v>
      </c>
      <c r="E50" s="534"/>
      <c r="F50" s="535">
        <f>+D50*$B$6</f>
        <v>0</v>
      </c>
      <c r="G50" s="534"/>
      <c r="H50" s="535">
        <f>+D50*$B$7</f>
        <v>0</v>
      </c>
      <c r="I50" s="534"/>
      <c r="J50" s="535">
        <f>+F50+H50</f>
        <v>0</v>
      </c>
      <c r="K50" s="534"/>
      <c r="L50" s="533">
        <v>0</v>
      </c>
    </row>
    <row r="51" spans="1:12" x14ac:dyDescent="0.25">
      <c r="A51" s="822"/>
      <c r="B51" s="531" t="s">
        <v>461</v>
      </c>
      <c r="C51" s="532" t="s">
        <v>432</v>
      </c>
      <c r="D51" s="533">
        <v>0</v>
      </c>
      <c r="E51" s="534"/>
      <c r="F51" s="535">
        <f t="shared" ref="F51:F55" si="9">+D51*$B$6</f>
        <v>0</v>
      </c>
      <c r="G51" s="534"/>
      <c r="H51" s="535">
        <f t="shared" ref="H51:H55" si="10">+D51*$B$7</f>
        <v>0</v>
      </c>
      <c r="I51" s="534"/>
      <c r="J51" s="535">
        <f t="shared" ref="J51:J55" si="11">+F51+H51</f>
        <v>0</v>
      </c>
      <c r="K51" s="534"/>
      <c r="L51" s="533">
        <v>0</v>
      </c>
    </row>
    <row r="52" spans="1:12" x14ac:dyDescent="0.25">
      <c r="A52" s="822"/>
      <c r="B52" s="531" t="s">
        <v>462</v>
      </c>
      <c r="C52" s="532" t="s">
        <v>434</v>
      </c>
      <c r="D52" s="533">
        <v>0</v>
      </c>
      <c r="E52" s="534"/>
      <c r="F52" s="535">
        <f t="shared" si="9"/>
        <v>0</v>
      </c>
      <c r="G52" s="534"/>
      <c r="H52" s="535">
        <f t="shared" si="10"/>
        <v>0</v>
      </c>
      <c r="I52" s="534"/>
      <c r="J52" s="535">
        <f t="shared" si="11"/>
        <v>0</v>
      </c>
      <c r="K52" s="534"/>
      <c r="L52" s="533">
        <v>0</v>
      </c>
    </row>
    <row r="53" spans="1:12" x14ac:dyDescent="0.25">
      <c r="A53" s="822"/>
      <c r="B53" s="531" t="s">
        <v>463</v>
      </c>
      <c r="C53" s="532" t="s">
        <v>436</v>
      </c>
      <c r="D53" s="533">
        <v>0</v>
      </c>
      <c r="E53" s="534"/>
      <c r="F53" s="535">
        <f t="shared" si="9"/>
        <v>0</v>
      </c>
      <c r="G53" s="534"/>
      <c r="H53" s="535">
        <f t="shared" si="10"/>
        <v>0</v>
      </c>
      <c r="I53" s="534"/>
      <c r="J53" s="535">
        <f t="shared" si="11"/>
        <v>0</v>
      </c>
      <c r="K53" s="534"/>
      <c r="L53" s="533">
        <v>0</v>
      </c>
    </row>
    <row r="54" spans="1:12" x14ac:dyDescent="0.25">
      <c r="A54" s="822"/>
      <c r="B54" s="531" t="s">
        <v>464</v>
      </c>
      <c r="C54" s="532" t="s">
        <v>438</v>
      </c>
      <c r="D54" s="533">
        <v>0</v>
      </c>
      <c r="E54" s="534"/>
      <c r="F54" s="535">
        <f t="shared" si="9"/>
        <v>0</v>
      </c>
      <c r="G54" s="534"/>
      <c r="H54" s="535">
        <f t="shared" si="10"/>
        <v>0</v>
      </c>
      <c r="I54" s="534"/>
      <c r="J54" s="535">
        <f t="shared" si="11"/>
        <v>0</v>
      </c>
      <c r="K54" s="534"/>
      <c r="L54" s="533">
        <v>0</v>
      </c>
    </row>
    <row r="55" spans="1:12" x14ac:dyDescent="0.25">
      <c r="A55" s="822"/>
      <c r="B55" s="531" t="s">
        <v>465</v>
      </c>
      <c r="C55" s="532" t="s">
        <v>440</v>
      </c>
      <c r="D55" s="533">
        <v>0</v>
      </c>
      <c r="E55" s="534"/>
      <c r="F55" s="535">
        <f t="shared" si="9"/>
        <v>0</v>
      </c>
      <c r="G55" s="534"/>
      <c r="H55" s="535">
        <f t="shared" si="10"/>
        <v>0</v>
      </c>
      <c r="I55" s="534"/>
      <c r="J55" s="535">
        <f t="shared" si="11"/>
        <v>0</v>
      </c>
      <c r="K55" s="534"/>
      <c r="L55" s="533">
        <v>0</v>
      </c>
    </row>
    <row r="56" spans="1:12" x14ac:dyDescent="0.25">
      <c r="A56" s="822"/>
      <c r="B56" s="526"/>
      <c r="D56" s="537">
        <f>SUM(D50:D55)</f>
        <v>0</v>
      </c>
      <c r="E56" s="537"/>
      <c r="F56" s="537">
        <f>SUM(F50:F55)</f>
        <v>0</v>
      </c>
      <c r="G56" s="537"/>
      <c r="H56" s="537">
        <f>SUM(H50:H55)</f>
        <v>0</v>
      </c>
      <c r="I56" s="537"/>
      <c r="J56" s="537">
        <f>SUM(J50:J55)</f>
        <v>0</v>
      </c>
      <c r="K56" s="534"/>
      <c r="L56" s="537">
        <f>SUM(L50:L55)</f>
        <v>0</v>
      </c>
    </row>
    <row r="57" spans="1:12" s="514" customFormat="1" x14ac:dyDescent="0.25">
      <c r="A57" s="540"/>
      <c r="B57" s="541"/>
      <c r="D57" s="537"/>
      <c r="E57" s="537"/>
      <c r="F57" s="537"/>
      <c r="G57" s="537"/>
      <c r="H57" s="537"/>
      <c r="I57" s="537"/>
      <c r="J57" s="537"/>
      <c r="K57" s="534"/>
      <c r="L57" s="537"/>
    </row>
    <row r="58" spans="1:12" x14ac:dyDescent="0.25">
      <c r="A58" s="511"/>
      <c r="B58" s="526"/>
      <c r="C58" s="538" t="s">
        <v>466</v>
      </c>
      <c r="D58" s="537">
        <f>ROUND(D45+D56,0)</f>
        <v>2544</v>
      </c>
      <c r="E58" s="537"/>
      <c r="F58" s="537">
        <f>ROUND(F45+F56,0)</f>
        <v>1906</v>
      </c>
      <c r="G58" s="537"/>
      <c r="H58" s="537">
        <f>ROUND(H45+H56,0)</f>
        <v>638</v>
      </c>
      <c r="I58" s="537"/>
      <c r="J58" s="537">
        <f>ROUND(J45+J56,0)</f>
        <v>2544</v>
      </c>
      <c r="K58" s="534"/>
      <c r="L58" s="537">
        <f>ROUND(L45+L56,0)</f>
        <v>630</v>
      </c>
    </row>
    <row r="59" spans="1:12" x14ac:dyDescent="0.25">
      <c r="A59" s="511"/>
      <c r="B59" s="526"/>
      <c r="C59" s="538"/>
      <c r="D59" s="537"/>
      <c r="E59" s="537"/>
      <c r="F59" s="537"/>
      <c r="G59" s="537"/>
      <c r="H59" s="537"/>
      <c r="I59" s="537"/>
      <c r="J59" s="537"/>
      <c r="K59" s="534"/>
      <c r="L59" s="537"/>
    </row>
    <row r="60" spans="1:12" ht="17.45" customHeight="1" x14ac:dyDescent="0.25">
      <c r="A60" s="822" t="s">
        <v>467</v>
      </c>
      <c r="B60" s="526"/>
      <c r="D60" s="823" t="s">
        <v>424</v>
      </c>
      <c r="E60" s="530"/>
      <c r="F60" s="823" t="s">
        <v>425</v>
      </c>
      <c r="G60" s="530"/>
      <c r="H60" s="823" t="s">
        <v>426</v>
      </c>
      <c r="I60" s="530"/>
      <c r="J60" s="823" t="s">
        <v>427</v>
      </c>
      <c r="K60" s="530"/>
      <c r="L60" s="823" t="s">
        <v>428</v>
      </c>
    </row>
    <row r="61" spans="1:12" x14ac:dyDescent="0.25">
      <c r="A61" s="822"/>
      <c r="B61" s="526"/>
      <c r="D61" s="823"/>
      <c r="E61" s="530"/>
      <c r="F61" s="823"/>
      <c r="G61" s="530"/>
      <c r="H61" s="823"/>
      <c r="I61" s="530"/>
      <c r="J61" s="823"/>
      <c r="K61" s="530"/>
      <c r="L61" s="824"/>
    </row>
    <row r="62" spans="1:12" x14ac:dyDescent="0.25">
      <c r="A62" s="822"/>
      <c r="B62" s="531" t="s">
        <v>468</v>
      </c>
      <c r="C62" s="532" t="s">
        <v>430</v>
      </c>
      <c r="D62" s="535">
        <f t="shared" ref="D62:D67" si="12">ROUND(D39+D14,0)</f>
        <v>3315</v>
      </c>
      <c r="E62" s="534"/>
      <c r="F62" s="535">
        <f t="shared" ref="F62:F67" si="13">+F14+F39</f>
        <v>2483.3507639999998</v>
      </c>
      <c r="G62" s="534"/>
      <c r="H62" s="535">
        <f t="shared" ref="H62:H67" si="14">+H14+H39</f>
        <v>831.31923600000005</v>
      </c>
      <c r="I62" s="534"/>
      <c r="J62" s="535">
        <f t="shared" ref="J62:J67" si="15">ROUND(F62+H62,0)</f>
        <v>3315</v>
      </c>
      <c r="K62" s="534"/>
      <c r="L62" s="535">
        <f t="shared" ref="L62:L67" si="16">+L14+L39</f>
        <v>2565.33</v>
      </c>
    </row>
    <row r="63" spans="1:12" x14ac:dyDescent="0.25">
      <c r="A63" s="822"/>
      <c r="B63" s="531" t="s">
        <v>469</v>
      </c>
      <c r="C63" s="532" t="s">
        <v>432</v>
      </c>
      <c r="D63" s="535">
        <f t="shared" si="12"/>
        <v>620</v>
      </c>
      <c r="E63" s="534"/>
      <c r="F63" s="535">
        <f t="shared" si="13"/>
        <v>464.13689199999999</v>
      </c>
      <c r="G63" s="534"/>
      <c r="H63" s="535">
        <f t="shared" si="14"/>
        <v>155.373108</v>
      </c>
      <c r="I63" s="534"/>
      <c r="J63" s="535">
        <f t="shared" si="15"/>
        <v>620</v>
      </c>
      <c r="K63" s="534"/>
      <c r="L63" s="535">
        <f t="shared" si="16"/>
        <v>551.49</v>
      </c>
    </row>
    <row r="64" spans="1:12" x14ac:dyDescent="0.25">
      <c r="A64" s="822"/>
      <c r="B64" s="531" t="s">
        <v>470</v>
      </c>
      <c r="C64" s="532" t="s">
        <v>434</v>
      </c>
      <c r="D64" s="535">
        <f t="shared" si="12"/>
        <v>1239</v>
      </c>
      <c r="E64" s="534"/>
      <c r="F64" s="535">
        <f t="shared" si="13"/>
        <v>928.3262279999999</v>
      </c>
      <c r="G64" s="534"/>
      <c r="H64" s="535">
        <f t="shared" si="14"/>
        <v>310.76377200000002</v>
      </c>
      <c r="I64" s="534"/>
      <c r="J64" s="535">
        <f t="shared" si="15"/>
        <v>1239</v>
      </c>
      <c r="K64" s="534"/>
      <c r="L64" s="535">
        <f t="shared" si="16"/>
        <v>676.91</v>
      </c>
    </row>
    <row r="65" spans="1:12" x14ac:dyDescent="0.25">
      <c r="A65" s="822"/>
      <c r="B65" s="531" t="s">
        <v>471</v>
      </c>
      <c r="C65" s="532" t="s">
        <v>436</v>
      </c>
      <c r="D65" s="535">
        <f t="shared" si="12"/>
        <v>798</v>
      </c>
      <c r="E65" s="534"/>
      <c r="F65" s="535">
        <f t="shared" si="13"/>
        <v>597.98896400000001</v>
      </c>
      <c r="G65" s="534"/>
      <c r="H65" s="535">
        <f t="shared" si="14"/>
        <v>200.18103600000001</v>
      </c>
      <c r="I65" s="534"/>
      <c r="J65" s="535">
        <f t="shared" si="15"/>
        <v>798</v>
      </c>
      <c r="K65" s="534"/>
      <c r="L65" s="535">
        <f t="shared" si="16"/>
        <v>804.83</v>
      </c>
    </row>
    <row r="66" spans="1:12" x14ac:dyDescent="0.25">
      <c r="A66" s="822"/>
      <c r="B66" s="531" t="s">
        <v>472</v>
      </c>
      <c r="C66" s="532" t="s">
        <v>438</v>
      </c>
      <c r="D66" s="535">
        <f t="shared" si="12"/>
        <v>183</v>
      </c>
      <c r="E66" s="534"/>
      <c r="F66" s="535">
        <f t="shared" si="13"/>
        <v>137.1036</v>
      </c>
      <c r="G66" s="534"/>
      <c r="H66" s="535">
        <f t="shared" si="14"/>
        <v>45.896400000000007</v>
      </c>
      <c r="I66" s="534"/>
      <c r="J66" s="535">
        <f t="shared" si="15"/>
        <v>183</v>
      </c>
      <c r="K66" s="534"/>
      <c r="L66" s="535">
        <f t="shared" si="16"/>
        <v>274</v>
      </c>
    </row>
    <row r="67" spans="1:12" x14ac:dyDescent="0.25">
      <c r="A67" s="822"/>
      <c r="B67" s="531" t="s">
        <v>473</v>
      </c>
      <c r="C67" s="532" t="s">
        <v>440</v>
      </c>
      <c r="D67" s="535">
        <f t="shared" si="12"/>
        <v>26</v>
      </c>
      <c r="E67" s="534"/>
      <c r="F67" s="535">
        <f t="shared" si="13"/>
        <v>19.659007999999996</v>
      </c>
      <c r="G67" s="534"/>
      <c r="H67" s="535">
        <f t="shared" si="14"/>
        <v>6.5809920000000002</v>
      </c>
      <c r="I67" s="534"/>
      <c r="J67" s="535">
        <f t="shared" si="15"/>
        <v>26</v>
      </c>
      <c r="K67" s="534"/>
      <c r="L67" s="535">
        <f t="shared" si="16"/>
        <v>84.76</v>
      </c>
    </row>
    <row r="68" spans="1:12" x14ac:dyDescent="0.25">
      <c r="A68" s="822"/>
      <c r="B68" s="526"/>
      <c r="D68" s="537">
        <f>SUM(D62:D67)</f>
        <v>6181</v>
      </c>
      <c r="E68" s="537"/>
      <c r="F68" s="537">
        <f>SUM(F62:F67)</f>
        <v>4630.5654559999994</v>
      </c>
      <c r="G68" s="537"/>
      <c r="H68" s="537">
        <f>SUM(H62:H67)</f>
        <v>1550.114544</v>
      </c>
      <c r="I68" s="537"/>
      <c r="J68" s="537">
        <f>SUM(J62:J67)</f>
        <v>6181</v>
      </c>
      <c r="K68" s="534"/>
      <c r="L68" s="537">
        <f>SUM(L62:L67)</f>
        <v>4957.32</v>
      </c>
    </row>
    <row r="69" spans="1:12" x14ac:dyDescent="0.25">
      <c r="A69" s="511"/>
      <c r="B69" s="526"/>
    </row>
    <row r="70" spans="1:12" x14ac:dyDescent="0.25">
      <c r="A70" s="511"/>
      <c r="B70" s="526"/>
    </row>
    <row r="71" spans="1:12" ht="17.45" customHeight="1" x14ac:dyDescent="0.25">
      <c r="A71" s="822" t="s">
        <v>474</v>
      </c>
      <c r="B71" s="526"/>
      <c r="D71" s="823" t="s">
        <v>424</v>
      </c>
      <c r="E71" s="530"/>
      <c r="F71" s="823" t="s">
        <v>425</v>
      </c>
      <c r="G71" s="530"/>
      <c r="H71" s="823" t="s">
        <v>426</v>
      </c>
      <c r="I71" s="530"/>
      <c r="J71" s="823" t="s">
        <v>427</v>
      </c>
      <c r="K71" s="530"/>
      <c r="L71" s="823" t="s">
        <v>428</v>
      </c>
    </row>
    <row r="72" spans="1:12" x14ac:dyDescent="0.25">
      <c r="A72" s="822"/>
      <c r="B72" s="526"/>
      <c r="D72" s="823"/>
      <c r="E72" s="530"/>
      <c r="F72" s="823"/>
      <c r="G72" s="530"/>
      <c r="H72" s="823"/>
      <c r="I72" s="530"/>
      <c r="J72" s="823"/>
      <c r="K72" s="530"/>
      <c r="L72" s="824"/>
    </row>
    <row r="73" spans="1:12" x14ac:dyDescent="0.25">
      <c r="A73" s="822"/>
      <c r="B73" s="531" t="s">
        <v>475</v>
      </c>
      <c r="C73" s="532" t="s">
        <v>430</v>
      </c>
      <c r="D73" s="535">
        <f t="shared" ref="D73:D78" si="17">+D26+D50</f>
        <v>672.02</v>
      </c>
      <c r="E73" s="534"/>
      <c r="F73" s="535">
        <f t="shared" ref="F73:F78" si="18">+F26+F50</f>
        <v>503.47738399999997</v>
      </c>
      <c r="G73" s="534"/>
      <c r="H73" s="535">
        <f t="shared" ref="H73:H78" si="19">+H26+H50</f>
        <v>168.54261600000001</v>
      </c>
      <c r="I73" s="534"/>
      <c r="J73" s="535">
        <f t="shared" ref="J73:J78" si="20">ROUND(F73+H73,0)</f>
        <v>672</v>
      </c>
      <c r="K73" s="534"/>
      <c r="L73" s="535">
        <f t="shared" ref="L73:L78" si="21">+L26+L50</f>
        <v>1503.98</v>
      </c>
    </row>
    <row r="74" spans="1:12" x14ac:dyDescent="0.25">
      <c r="A74" s="822"/>
      <c r="B74" s="531" t="s">
        <v>476</v>
      </c>
      <c r="C74" s="532" t="s">
        <v>432</v>
      </c>
      <c r="D74" s="535">
        <f t="shared" si="17"/>
        <v>21.62</v>
      </c>
      <c r="E74" s="534"/>
      <c r="F74" s="535">
        <f t="shared" si="18"/>
        <v>16.197704000000002</v>
      </c>
      <c r="G74" s="534"/>
      <c r="H74" s="535">
        <f t="shared" si="19"/>
        <v>5.4222960000000011</v>
      </c>
      <c r="I74" s="534"/>
      <c r="J74" s="535">
        <f t="shared" si="20"/>
        <v>22</v>
      </c>
      <c r="K74" s="534"/>
      <c r="L74" s="535">
        <f t="shared" si="21"/>
        <v>39.380000000000003</v>
      </c>
    </row>
    <row r="75" spans="1:12" x14ac:dyDescent="0.25">
      <c r="A75" s="822"/>
      <c r="B75" s="531" t="s">
        <v>477</v>
      </c>
      <c r="C75" s="532" t="s">
        <v>434</v>
      </c>
      <c r="D75" s="535">
        <f t="shared" si="17"/>
        <v>76.45</v>
      </c>
      <c r="E75" s="534"/>
      <c r="F75" s="535">
        <f t="shared" si="18"/>
        <v>57.276339999999998</v>
      </c>
      <c r="G75" s="534"/>
      <c r="H75" s="535">
        <f t="shared" si="19"/>
        <v>19.173660000000002</v>
      </c>
      <c r="I75" s="534"/>
      <c r="J75" s="535">
        <f t="shared" si="20"/>
        <v>76</v>
      </c>
      <c r="K75" s="534"/>
      <c r="L75" s="535">
        <f t="shared" si="21"/>
        <v>126.55</v>
      </c>
    </row>
    <row r="76" spans="1:12" x14ac:dyDescent="0.25">
      <c r="A76" s="822"/>
      <c r="B76" s="531" t="s">
        <v>478</v>
      </c>
      <c r="C76" s="532" t="s">
        <v>436</v>
      </c>
      <c r="D76" s="535">
        <f t="shared" si="17"/>
        <v>35.24</v>
      </c>
      <c r="E76" s="534"/>
      <c r="F76" s="535">
        <f t="shared" si="18"/>
        <v>26.401807999999999</v>
      </c>
      <c r="G76" s="534"/>
      <c r="H76" s="535">
        <f t="shared" si="19"/>
        <v>8.8381920000000012</v>
      </c>
      <c r="I76" s="534"/>
      <c r="J76" s="535">
        <f t="shared" si="20"/>
        <v>35</v>
      </c>
      <c r="K76" s="534"/>
      <c r="L76" s="535">
        <f t="shared" si="21"/>
        <v>67.759999999999991</v>
      </c>
    </row>
    <row r="77" spans="1:12" x14ac:dyDescent="0.25">
      <c r="A77" s="822"/>
      <c r="B77" s="531" t="s">
        <v>479</v>
      </c>
      <c r="C77" s="532" t="s">
        <v>438</v>
      </c>
      <c r="D77" s="535">
        <f t="shared" si="17"/>
        <v>63</v>
      </c>
      <c r="E77" s="534"/>
      <c r="F77" s="535">
        <f t="shared" si="18"/>
        <v>47.199599999999997</v>
      </c>
      <c r="G77" s="534"/>
      <c r="H77" s="535">
        <f t="shared" si="19"/>
        <v>15.800400000000002</v>
      </c>
      <c r="I77" s="534"/>
      <c r="J77" s="535">
        <f t="shared" si="20"/>
        <v>63</v>
      </c>
      <c r="K77" s="534"/>
      <c r="L77" s="535">
        <f t="shared" si="21"/>
        <v>114</v>
      </c>
    </row>
    <row r="78" spans="1:12" x14ac:dyDescent="0.25">
      <c r="A78" s="822"/>
      <c r="B78" s="531" t="s">
        <v>480</v>
      </c>
      <c r="C78" s="532" t="s">
        <v>440</v>
      </c>
      <c r="D78" s="535">
        <f t="shared" si="17"/>
        <v>141.28</v>
      </c>
      <c r="E78" s="534"/>
      <c r="F78" s="535">
        <f t="shared" si="18"/>
        <v>105.846976</v>
      </c>
      <c r="G78" s="534"/>
      <c r="H78" s="535">
        <f t="shared" si="19"/>
        <v>35.433024000000003</v>
      </c>
      <c r="I78" s="534"/>
      <c r="J78" s="535">
        <f t="shared" si="20"/>
        <v>141</v>
      </c>
      <c r="K78" s="534"/>
      <c r="L78" s="535">
        <f t="shared" si="21"/>
        <v>369.72</v>
      </c>
    </row>
    <row r="79" spans="1:12" x14ac:dyDescent="0.25">
      <c r="A79" s="822"/>
      <c r="B79" s="526"/>
      <c r="D79" s="537">
        <f>SUM(D73:D78)</f>
        <v>1009.61</v>
      </c>
      <c r="E79" s="537"/>
      <c r="F79" s="537">
        <f>SUM(F73:F78)</f>
        <v>756.399812</v>
      </c>
      <c r="G79" s="537"/>
      <c r="H79" s="537">
        <f>SUM(H73:H78)</f>
        <v>253.21018800000002</v>
      </c>
      <c r="I79" s="537"/>
      <c r="J79" s="537">
        <f>SUM(J73:J78)</f>
        <v>1009</v>
      </c>
      <c r="K79" s="534"/>
      <c r="L79" s="537">
        <f>SUM(L73:L78)</f>
        <v>2221.3900000000003</v>
      </c>
    </row>
    <row r="80" spans="1:12" x14ac:dyDescent="0.25">
      <c r="A80" s="511"/>
      <c r="B80" s="526"/>
    </row>
    <row r="81" spans="1:12" ht="21" customHeight="1" x14ac:dyDescent="0.25">
      <c r="A81" s="511"/>
      <c r="B81" s="526"/>
      <c r="D81" s="528"/>
      <c r="E81" s="529"/>
      <c r="F81" s="529"/>
      <c r="G81" s="529"/>
      <c r="H81" s="529"/>
      <c r="I81" s="529"/>
      <c r="J81" s="529"/>
      <c r="K81" s="529"/>
      <c r="L81" s="529"/>
    </row>
    <row r="82" spans="1:12" ht="18" customHeight="1" x14ac:dyDescent="0.25">
      <c r="A82" s="822" t="s">
        <v>481</v>
      </c>
      <c r="B82" s="526"/>
      <c r="D82" s="823" t="s">
        <v>424</v>
      </c>
      <c r="E82" s="530"/>
      <c r="F82" s="823" t="s">
        <v>425</v>
      </c>
      <c r="G82" s="530"/>
      <c r="H82" s="823" t="s">
        <v>426</v>
      </c>
      <c r="I82" s="530"/>
      <c r="J82" s="823" t="s">
        <v>427</v>
      </c>
      <c r="K82" s="530"/>
      <c r="L82" s="823" t="s">
        <v>428</v>
      </c>
    </row>
    <row r="83" spans="1:12" x14ac:dyDescent="0.25">
      <c r="A83" s="822"/>
      <c r="B83" s="526"/>
      <c r="D83" s="823"/>
      <c r="E83" s="530"/>
      <c r="F83" s="823"/>
      <c r="G83" s="530"/>
      <c r="H83" s="823"/>
      <c r="I83" s="530"/>
      <c r="J83" s="823"/>
      <c r="K83" s="530"/>
      <c r="L83" s="824"/>
    </row>
    <row r="84" spans="1:12" x14ac:dyDescent="0.25">
      <c r="A84" s="822"/>
      <c r="B84" s="531" t="s">
        <v>482</v>
      </c>
      <c r="C84" s="532" t="s">
        <v>430</v>
      </c>
      <c r="D84" s="535">
        <f t="shared" ref="D84:D89" si="22">+D62+D73</f>
        <v>3987.02</v>
      </c>
      <c r="E84" s="534"/>
      <c r="F84" s="535">
        <f>+F62+F73</f>
        <v>2986.8281479999996</v>
      </c>
      <c r="G84" s="534"/>
      <c r="H84" s="535">
        <f t="shared" ref="H84:H89" si="23">+H62+H73</f>
        <v>999.861852</v>
      </c>
      <c r="I84" s="534"/>
      <c r="J84" s="535">
        <f t="shared" ref="J84:J89" si="24">ROUND(F84+H84,0)</f>
        <v>3987</v>
      </c>
      <c r="K84" s="534"/>
      <c r="L84" s="535">
        <f t="shared" ref="L84:L89" si="25">+L62+L73</f>
        <v>4069.31</v>
      </c>
    </row>
    <row r="85" spans="1:12" x14ac:dyDescent="0.25">
      <c r="A85" s="822"/>
      <c r="B85" s="531" t="s">
        <v>483</v>
      </c>
      <c r="C85" s="532" t="s">
        <v>432</v>
      </c>
      <c r="D85" s="535">
        <f t="shared" si="22"/>
        <v>641.62</v>
      </c>
      <c r="E85" s="534"/>
      <c r="F85" s="535">
        <f t="shared" ref="F85:F89" si="26">+F63+F74</f>
        <v>480.33459599999998</v>
      </c>
      <c r="G85" s="534"/>
      <c r="H85" s="535">
        <f t="shared" si="23"/>
        <v>160.79540399999999</v>
      </c>
      <c r="I85" s="534"/>
      <c r="J85" s="535">
        <f t="shared" si="24"/>
        <v>641</v>
      </c>
      <c r="K85" s="534"/>
      <c r="L85" s="535">
        <f t="shared" si="25"/>
        <v>590.87</v>
      </c>
    </row>
    <row r="86" spans="1:12" x14ac:dyDescent="0.25">
      <c r="A86" s="822"/>
      <c r="B86" s="531" t="s">
        <v>484</v>
      </c>
      <c r="C86" s="532" t="s">
        <v>434</v>
      </c>
      <c r="D86" s="535">
        <f t="shared" si="22"/>
        <v>1315.45</v>
      </c>
      <c r="E86" s="534"/>
      <c r="F86" s="535">
        <f t="shared" si="26"/>
        <v>985.60256799999991</v>
      </c>
      <c r="G86" s="534"/>
      <c r="H86" s="535">
        <f t="shared" si="23"/>
        <v>329.937432</v>
      </c>
      <c r="I86" s="534"/>
      <c r="J86" s="535">
        <f t="shared" si="24"/>
        <v>1316</v>
      </c>
      <c r="K86" s="534"/>
      <c r="L86" s="535">
        <f t="shared" si="25"/>
        <v>803.45999999999992</v>
      </c>
    </row>
    <row r="87" spans="1:12" x14ac:dyDescent="0.25">
      <c r="A87" s="822"/>
      <c r="B87" s="531" t="s">
        <v>485</v>
      </c>
      <c r="C87" s="532" t="s">
        <v>436</v>
      </c>
      <c r="D87" s="535">
        <f t="shared" si="22"/>
        <v>833.24</v>
      </c>
      <c r="E87" s="534"/>
      <c r="F87" s="535">
        <f t="shared" si="26"/>
        <v>624.39077199999997</v>
      </c>
      <c r="G87" s="534"/>
      <c r="H87" s="535">
        <f t="shared" si="23"/>
        <v>209.019228</v>
      </c>
      <c r="I87" s="534"/>
      <c r="J87" s="535">
        <f t="shared" si="24"/>
        <v>833</v>
      </c>
      <c r="K87" s="534"/>
      <c r="L87" s="535">
        <f t="shared" si="25"/>
        <v>872.59</v>
      </c>
    </row>
    <row r="88" spans="1:12" x14ac:dyDescent="0.25">
      <c r="A88" s="822"/>
      <c r="B88" s="531" t="s">
        <v>486</v>
      </c>
      <c r="C88" s="532" t="s">
        <v>438</v>
      </c>
      <c r="D88" s="535">
        <f t="shared" si="22"/>
        <v>246</v>
      </c>
      <c r="E88" s="534"/>
      <c r="F88" s="535">
        <f t="shared" si="26"/>
        <v>184.3032</v>
      </c>
      <c r="G88" s="534"/>
      <c r="H88" s="535">
        <f t="shared" si="23"/>
        <v>61.69680000000001</v>
      </c>
      <c r="I88" s="534"/>
      <c r="J88" s="535">
        <f t="shared" si="24"/>
        <v>246</v>
      </c>
      <c r="K88" s="534"/>
      <c r="L88" s="535">
        <f t="shared" si="25"/>
        <v>388</v>
      </c>
    </row>
    <row r="89" spans="1:12" x14ac:dyDescent="0.25">
      <c r="A89" s="822"/>
      <c r="B89" s="531" t="s">
        <v>487</v>
      </c>
      <c r="C89" s="532" t="s">
        <v>440</v>
      </c>
      <c r="D89" s="535">
        <f t="shared" si="22"/>
        <v>167.28</v>
      </c>
      <c r="E89" s="534"/>
      <c r="F89" s="535">
        <f t="shared" si="26"/>
        <v>125.505984</v>
      </c>
      <c r="G89" s="534"/>
      <c r="H89" s="535">
        <f t="shared" si="23"/>
        <v>42.014016000000005</v>
      </c>
      <c r="I89" s="534"/>
      <c r="J89" s="535">
        <f t="shared" si="24"/>
        <v>168</v>
      </c>
      <c r="K89" s="534"/>
      <c r="L89" s="535">
        <f t="shared" si="25"/>
        <v>454.48</v>
      </c>
    </row>
    <row r="90" spans="1:12" x14ac:dyDescent="0.25">
      <c r="A90" s="822"/>
      <c r="B90" s="526"/>
    </row>
    <row r="91" spans="1:12" x14ac:dyDescent="0.25">
      <c r="A91" s="511"/>
      <c r="C91" s="542" t="s">
        <v>488</v>
      </c>
      <c r="D91" s="537">
        <f>SUM(D84:D89)</f>
        <v>7190.61</v>
      </c>
      <c r="E91" s="537"/>
      <c r="F91" s="537">
        <f>SUM(F84:F89)</f>
        <v>5386.9652679999999</v>
      </c>
      <c r="G91" s="537"/>
      <c r="H91" s="537">
        <f>SUM(H84:H89)</f>
        <v>1803.3247319999998</v>
      </c>
      <c r="I91" s="537"/>
      <c r="J91" s="537">
        <f>SUM(J84:J89)</f>
        <v>7191</v>
      </c>
      <c r="K91" s="534"/>
      <c r="L91" s="537">
        <f>SUM(L84:L89)</f>
        <v>7178.7100000000009</v>
      </c>
    </row>
    <row r="92" spans="1:12" x14ac:dyDescent="0.25">
      <c r="A92" s="511"/>
      <c r="D92" s="537"/>
      <c r="E92" s="537"/>
      <c r="F92" s="537"/>
      <c r="G92" s="537"/>
      <c r="H92" s="537"/>
      <c r="I92" s="537"/>
      <c r="J92" s="537"/>
      <c r="K92" s="534"/>
      <c r="L92" s="537"/>
    </row>
    <row r="93" spans="1:12" ht="20.25" x14ac:dyDescent="0.3">
      <c r="A93" s="511"/>
      <c r="C93" s="825" t="s">
        <v>489</v>
      </c>
      <c r="D93" s="825"/>
      <c r="F93" s="543">
        <f>+J91+L91</f>
        <v>14369.710000000001</v>
      </c>
    </row>
    <row r="94" spans="1:12" x14ac:dyDescent="0.25">
      <c r="A94" s="511"/>
    </row>
    <row r="95" spans="1:12" x14ac:dyDescent="0.25">
      <c r="A95" s="511"/>
    </row>
    <row r="96" spans="1:12" x14ac:dyDescent="0.25">
      <c r="A96" s="511"/>
    </row>
    <row r="97" spans="1:1" x14ac:dyDescent="0.25">
      <c r="A97" s="511"/>
    </row>
    <row r="98" spans="1:1" x14ac:dyDescent="0.25">
      <c r="A98" s="511"/>
    </row>
    <row r="99" spans="1:1" x14ac:dyDescent="0.25">
      <c r="A99" s="511"/>
    </row>
  </sheetData>
  <sheetProtection selectLockedCells="1"/>
  <mergeCells count="47">
    <mergeCell ref="C93:D93"/>
    <mergeCell ref="A82:A90"/>
    <mergeCell ref="D82:D83"/>
    <mergeCell ref="F82:F83"/>
    <mergeCell ref="H82:H83"/>
    <mergeCell ref="J82:J83"/>
    <mergeCell ref="L82:L83"/>
    <mergeCell ref="A71:A79"/>
    <mergeCell ref="D71:D72"/>
    <mergeCell ref="F71:F72"/>
    <mergeCell ref="H71:H72"/>
    <mergeCell ref="J71:J72"/>
    <mergeCell ref="L71:L72"/>
    <mergeCell ref="L60:L61"/>
    <mergeCell ref="A48:A56"/>
    <mergeCell ref="D48:D49"/>
    <mergeCell ref="F48:F49"/>
    <mergeCell ref="H48:H49"/>
    <mergeCell ref="J48:J49"/>
    <mergeCell ref="L48:L49"/>
    <mergeCell ref="A60:A68"/>
    <mergeCell ref="D60:D61"/>
    <mergeCell ref="F60:F61"/>
    <mergeCell ref="H60:H61"/>
    <mergeCell ref="J60:J61"/>
    <mergeCell ref="L37:L38"/>
    <mergeCell ref="A24:A32"/>
    <mergeCell ref="D24:D25"/>
    <mergeCell ref="F24:F25"/>
    <mergeCell ref="H24:H25"/>
    <mergeCell ref="J24:J25"/>
    <mergeCell ref="L24:L25"/>
    <mergeCell ref="A37:A45"/>
    <mergeCell ref="D37:D38"/>
    <mergeCell ref="F37:F38"/>
    <mergeCell ref="H37:H38"/>
    <mergeCell ref="J37:J38"/>
    <mergeCell ref="A1:L1"/>
    <mergeCell ref="A3:B3"/>
    <mergeCell ref="C3:I3"/>
    <mergeCell ref="D6:I8"/>
    <mergeCell ref="A12:A20"/>
    <mergeCell ref="D12:D13"/>
    <mergeCell ref="F12:F13"/>
    <mergeCell ref="H12:H13"/>
    <mergeCell ref="J12:J13"/>
    <mergeCell ref="L12:L13"/>
  </mergeCells>
  <pageMargins left="0.65" right="0.4" top="0.5" bottom="0.75" header="0.5" footer="0.5"/>
  <pageSetup paperSize="5" scale="56"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3"/>
  <sheetViews>
    <sheetView topLeftCell="A7" workbookViewId="0">
      <selection activeCell="A18" sqref="A18:R25"/>
    </sheetView>
  </sheetViews>
  <sheetFormatPr defaultRowHeight="15" x14ac:dyDescent="0.25"/>
  <cols>
    <col min="1" max="1" width="30.7109375" bestFit="1" customWidth="1"/>
    <col min="18" max="18" width="60.28515625" customWidth="1"/>
  </cols>
  <sheetData>
    <row r="1" spans="1:18" ht="49.5" customHeight="1" x14ac:dyDescent="0.25">
      <c r="A1" s="780" t="s">
        <v>89</v>
      </c>
      <c r="B1" s="781"/>
      <c r="C1" s="781"/>
      <c r="D1" s="781"/>
      <c r="E1" s="781"/>
      <c r="F1" s="781"/>
      <c r="G1" s="781"/>
      <c r="H1" s="781"/>
      <c r="I1" s="781"/>
      <c r="J1" s="781"/>
      <c r="K1" s="781"/>
      <c r="L1" s="781"/>
      <c r="M1" s="781"/>
      <c r="N1" s="781"/>
      <c r="O1" s="781"/>
      <c r="P1" s="781"/>
      <c r="Q1" s="781"/>
      <c r="R1" s="782"/>
    </row>
    <row r="2" spans="1:18" x14ac:dyDescent="0.25">
      <c r="A2" s="8" t="s">
        <v>90</v>
      </c>
      <c r="B2" s="783" t="s">
        <v>99</v>
      </c>
      <c r="C2" s="784"/>
      <c r="D2" s="784"/>
      <c r="E2" s="784"/>
      <c r="F2" s="784"/>
      <c r="G2" s="784"/>
      <c r="H2" s="784"/>
      <c r="I2" s="784"/>
      <c r="J2" s="784"/>
      <c r="K2" s="784"/>
      <c r="L2" s="784"/>
      <c r="M2" s="784"/>
      <c r="N2" s="784"/>
      <c r="O2" s="784"/>
      <c r="P2" s="784"/>
      <c r="Q2" s="784"/>
      <c r="R2" s="785"/>
    </row>
    <row r="3" spans="1:18" s="451" customFormat="1" x14ac:dyDescent="0.25">
      <c r="A3" s="7"/>
      <c r="B3" s="826" t="s">
        <v>532</v>
      </c>
      <c r="C3" s="827"/>
      <c r="D3" s="827"/>
      <c r="E3" s="827"/>
      <c r="F3" s="827"/>
      <c r="G3" s="827"/>
      <c r="H3" s="827"/>
      <c r="I3" s="827"/>
      <c r="J3" s="827"/>
      <c r="K3" s="827"/>
      <c r="L3" s="827"/>
      <c r="M3" s="827"/>
      <c r="N3" s="827"/>
      <c r="O3" s="827"/>
      <c r="P3" s="827"/>
      <c r="Q3" s="827"/>
      <c r="R3" s="828"/>
    </row>
    <row r="4" spans="1:18" s="451" customFormat="1" x14ac:dyDescent="0.25">
      <c r="A4" s="7"/>
      <c r="B4" s="826" t="s">
        <v>533</v>
      </c>
      <c r="C4" s="827"/>
      <c r="D4" s="827"/>
      <c r="E4" s="827"/>
      <c r="F4" s="827"/>
      <c r="G4" s="827"/>
      <c r="H4" s="827"/>
      <c r="I4" s="827"/>
      <c r="J4" s="827"/>
      <c r="K4" s="827"/>
      <c r="L4" s="827"/>
      <c r="M4" s="827"/>
      <c r="N4" s="827"/>
      <c r="O4" s="827"/>
      <c r="P4" s="827"/>
      <c r="Q4" s="827"/>
      <c r="R4" s="828"/>
    </row>
    <row r="5" spans="1:18" x14ac:dyDescent="0.25">
      <c r="A5" s="7"/>
      <c r="B5" s="826" t="s">
        <v>353</v>
      </c>
      <c r="C5" s="827"/>
      <c r="D5" s="827"/>
      <c r="E5" s="827"/>
      <c r="F5" s="827"/>
      <c r="G5" s="827"/>
      <c r="H5" s="827"/>
      <c r="I5" s="827"/>
      <c r="J5" s="827"/>
      <c r="K5" s="827"/>
      <c r="L5" s="827"/>
      <c r="M5" s="827"/>
      <c r="N5" s="827"/>
      <c r="O5" s="827"/>
      <c r="P5" s="827"/>
      <c r="Q5" s="827"/>
      <c r="R5" s="828"/>
    </row>
    <row r="6" spans="1:18" x14ac:dyDescent="0.25">
      <c r="A6" s="7"/>
      <c r="B6" s="844" t="s">
        <v>98</v>
      </c>
      <c r="C6" s="845"/>
      <c r="D6" s="845"/>
      <c r="E6" s="845"/>
      <c r="F6" s="845"/>
      <c r="G6" s="845"/>
      <c r="H6" s="845"/>
      <c r="I6" s="845"/>
      <c r="J6" s="845"/>
      <c r="K6" s="845"/>
      <c r="L6" s="845"/>
      <c r="M6" s="845"/>
      <c r="N6" s="845"/>
      <c r="O6" s="845"/>
      <c r="P6" s="845"/>
      <c r="Q6" s="845"/>
      <c r="R6" s="846"/>
    </row>
    <row r="7" spans="1:18" ht="15.75" thickBot="1" x14ac:dyDescent="0.3">
      <c r="A7" s="7"/>
      <c r="B7" s="826"/>
      <c r="C7" s="827"/>
      <c r="D7" s="827"/>
      <c r="E7" s="827"/>
      <c r="F7" s="827"/>
      <c r="G7" s="827"/>
      <c r="H7" s="827"/>
      <c r="I7" s="827"/>
      <c r="J7" s="827"/>
      <c r="K7" s="827"/>
      <c r="L7" s="827"/>
      <c r="M7" s="827"/>
      <c r="N7" s="827"/>
      <c r="O7" s="827"/>
      <c r="P7" s="827"/>
      <c r="Q7" s="827"/>
      <c r="R7" s="828"/>
    </row>
    <row r="8" spans="1:18" s="488" customFormat="1" ht="15.75" customHeight="1" thickBot="1" x14ac:dyDescent="0.3">
      <c r="A8" s="768" t="s">
        <v>403</v>
      </c>
      <c r="B8" s="769"/>
      <c r="C8" s="769"/>
      <c r="D8" s="769"/>
      <c r="E8" s="769"/>
      <c r="F8" s="769"/>
      <c r="G8" s="769"/>
      <c r="H8" s="769"/>
      <c r="I8" s="769"/>
      <c r="J8" s="769"/>
      <c r="K8" s="769"/>
      <c r="L8" s="769"/>
      <c r="M8" s="769"/>
      <c r="N8" s="769"/>
      <c r="O8" s="769"/>
      <c r="P8" s="769"/>
      <c r="Q8" s="769"/>
      <c r="R8" s="770"/>
    </row>
    <row r="9" spans="1:18" s="488" customFormat="1" x14ac:dyDescent="0.25">
      <c r="A9" s="847" t="s">
        <v>405</v>
      </c>
      <c r="B9" s="848"/>
      <c r="C9" s="848"/>
      <c r="D9" s="848"/>
      <c r="E9" s="848"/>
      <c r="F9" s="848"/>
      <c r="G9" s="848"/>
      <c r="H9" s="848"/>
      <c r="I9" s="848"/>
      <c r="J9" s="848"/>
      <c r="K9" s="848"/>
      <c r="L9" s="848"/>
      <c r="M9" s="848"/>
      <c r="N9" s="848"/>
      <c r="O9" s="848"/>
      <c r="P9" s="848"/>
      <c r="Q9" s="848"/>
      <c r="R9" s="849"/>
    </row>
    <row r="10" spans="1:18" s="488" customFormat="1" x14ac:dyDescent="0.25">
      <c r="A10" s="850"/>
      <c r="B10" s="851"/>
      <c r="C10" s="851"/>
      <c r="D10" s="851"/>
      <c r="E10" s="851"/>
      <c r="F10" s="851"/>
      <c r="G10" s="851"/>
      <c r="H10" s="851"/>
      <c r="I10" s="851"/>
      <c r="J10" s="851"/>
      <c r="K10" s="851"/>
      <c r="L10" s="851"/>
      <c r="M10" s="851"/>
      <c r="N10" s="851"/>
      <c r="O10" s="851"/>
      <c r="P10" s="851"/>
      <c r="Q10" s="851"/>
      <c r="R10" s="852"/>
    </row>
    <row r="11" spans="1:18" s="488" customFormat="1" x14ac:dyDescent="0.25">
      <c r="A11" s="850"/>
      <c r="B11" s="851"/>
      <c r="C11" s="851"/>
      <c r="D11" s="851"/>
      <c r="E11" s="851"/>
      <c r="F11" s="851"/>
      <c r="G11" s="851"/>
      <c r="H11" s="851"/>
      <c r="I11" s="851"/>
      <c r="J11" s="851"/>
      <c r="K11" s="851"/>
      <c r="L11" s="851"/>
      <c r="M11" s="851"/>
      <c r="N11" s="851"/>
      <c r="O11" s="851"/>
      <c r="P11" s="851"/>
      <c r="Q11" s="851"/>
      <c r="R11" s="852"/>
    </row>
    <row r="12" spans="1:18" s="488" customFormat="1" x14ac:dyDescent="0.25">
      <c r="A12" s="850"/>
      <c r="B12" s="851"/>
      <c r="C12" s="851"/>
      <c r="D12" s="851"/>
      <c r="E12" s="851"/>
      <c r="F12" s="851"/>
      <c r="G12" s="851"/>
      <c r="H12" s="851"/>
      <c r="I12" s="851"/>
      <c r="J12" s="851"/>
      <c r="K12" s="851"/>
      <c r="L12" s="851"/>
      <c r="M12" s="851"/>
      <c r="N12" s="851"/>
      <c r="O12" s="851"/>
      <c r="P12" s="851"/>
      <c r="Q12" s="851"/>
      <c r="R12" s="852"/>
    </row>
    <row r="13" spans="1:18" s="488" customFormat="1" x14ac:dyDescent="0.25">
      <c r="A13" s="850"/>
      <c r="B13" s="851"/>
      <c r="C13" s="851"/>
      <c r="D13" s="851"/>
      <c r="E13" s="851"/>
      <c r="F13" s="851"/>
      <c r="G13" s="851"/>
      <c r="H13" s="851"/>
      <c r="I13" s="851"/>
      <c r="J13" s="851"/>
      <c r="K13" s="851"/>
      <c r="L13" s="851"/>
      <c r="M13" s="851"/>
      <c r="N13" s="851"/>
      <c r="O13" s="851"/>
      <c r="P13" s="851"/>
      <c r="Q13" s="851"/>
      <c r="R13" s="852"/>
    </row>
    <row r="14" spans="1:18" s="488" customFormat="1" x14ac:dyDescent="0.25">
      <c r="A14" s="850"/>
      <c r="B14" s="851"/>
      <c r="C14" s="851"/>
      <c r="D14" s="851"/>
      <c r="E14" s="851"/>
      <c r="F14" s="851"/>
      <c r="G14" s="851"/>
      <c r="H14" s="851"/>
      <c r="I14" s="851"/>
      <c r="J14" s="851"/>
      <c r="K14" s="851"/>
      <c r="L14" s="851"/>
      <c r="M14" s="851"/>
      <c r="N14" s="851"/>
      <c r="O14" s="851"/>
      <c r="P14" s="851"/>
      <c r="Q14" s="851"/>
      <c r="R14" s="852"/>
    </row>
    <row r="15" spans="1:18" s="488" customFormat="1" x14ac:dyDescent="0.25">
      <c r="A15" s="850"/>
      <c r="B15" s="851"/>
      <c r="C15" s="851"/>
      <c r="D15" s="851"/>
      <c r="E15" s="851"/>
      <c r="F15" s="851"/>
      <c r="G15" s="851"/>
      <c r="H15" s="851"/>
      <c r="I15" s="851"/>
      <c r="J15" s="851"/>
      <c r="K15" s="851"/>
      <c r="L15" s="851"/>
      <c r="M15" s="851"/>
      <c r="N15" s="851"/>
      <c r="O15" s="851"/>
      <c r="P15" s="851"/>
      <c r="Q15" s="851"/>
      <c r="R15" s="852"/>
    </row>
    <row r="16" spans="1:18" s="488" customFormat="1" ht="98.25" customHeight="1" thickBot="1" x14ac:dyDescent="0.3">
      <c r="A16" s="853"/>
      <c r="B16" s="854"/>
      <c r="C16" s="854"/>
      <c r="D16" s="854"/>
      <c r="E16" s="854"/>
      <c r="F16" s="854"/>
      <c r="G16" s="854"/>
      <c r="H16" s="854"/>
      <c r="I16" s="854"/>
      <c r="J16" s="854"/>
      <c r="K16" s="854"/>
      <c r="L16" s="854"/>
      <c r="M16" s="854"/>
      <c r="N16" s="854"/>
      <c r="O16" s="854"/>
      <c r="P16" s="854"/>
      <c r="Q16" s="854"/>
      <c r="R16" s="855"/>
    </row>
    <row r="17" spans="1:18" ht="15.75" thickBot="1" x14ac:dyDescent="0.3">
      <c r="A17" s="768" t="s">
        <v>88</v>
      </c>
      <c r="B17" s="769"/>
      <c r="C17" s="769"/>
      <c r="D17" s="769"/>
      <c r="E17" s="769"/>
      <c r="F17" s="769"/>
      <c r="G17" s="769"/>
      <c r="H17" s="769"/>
      <c r="I17" s="769"/>
      <c r="J17" s="769"/>
      <c r="K17" s="769"/>
      <c r="L17" s="769"/>
      <c r="M17" s="769"/>
      <c r="N17" s="769"/>
      <c r="O17" s="769"/>
      <c r="P17" s="769"/>
      <c r="Q17" s="769"/>
      <c r="R17" s="770"/>
    </row>
    <row r="18" spans="1:18" x14ac:dyDescent="0.25">
      <c r="A18" s="835" t="s">
        <v>535</v>
      </c>
      <c r="B18" s="836"/>
      <c r="C18" s="836"/>
      <c r="D18" s="836"/>
      <c r="E18" s="836"/>
      <c r="F18" s="836"/>
      <c r="G18" s="836"/>
      <c r="H18" s="836"/>
      <c r="I18" s="836"/>
      <c r="J18" s="836"/>
      <c r="K18" s="836"/>
      <c r="L18" s="836"/>
      <c r="M18" s="836"/>
      <c r="N18" s="836"/>
      <c r="O18" s="836"/>
      <c r="P18" s="836"/>
      <c r="Q18" s="836"/>
      <c r="R18" s="837"/>
    </row>
    <row r="19" spans="1:18" x14ac:dyDescent="0.25">
      <c r="A19" s="838"/>
      <c r="B19" s="839"/>
      <c r="C19" s="839"/>
      <c r="D19" s="839"/>
      <c r="E19" s="839"/>
      <c r="F19" s="839"/>
      <c r="G19" s="839"/>
      <c r="H19" s="839"/>
      <c r="I19" s="839"/>
      <c r="J19" s="839"/>
      <c r="K19" s="839"/>
      <c r="L19" s="839"/>
      <c r="M19" s="839"/>
      <c r="N19" s="839"/>
      <c r="O19" s="839"/>
      <c r="P19" s="839"/>
      <c r="Q19" s="839"/>
      <c r="R19" s="840"/>
    </row>
    <row r="20" spans="1:18" x14ac:dyDescent="0.25">
      <c r="A20" s="838"/>
      <c r="B20" s="839"/>
      <c r="C20" s="839"/>
      <c r="D20" s="839"/>
      <c r="E20" s="839"/>
      <c r="F20" s="839"/>
      <c r="G20" s="839"/>
      <c r="H20" s="839"/>
      <c r="I20" s="839"/>
      <c r="J20" s="839"/>
      <c r="K20" s="839"/>
      <c r="L20" s="839"/>
      <c r="M20" s="839"/>
      <c r="N20" s="839"/>
      <c r="O20" s="839"/>
      <c r="P20" s="839"/>
      <c r="Q20" s="839"/>
      <c r="R20" s="840"/>
    </row>
    <row r="21" spans="1:18" x14ac:dyDescent="0.25">
      <c r="A21" s="838"/>
      <c r="B21" s="839"/>
      <c r="C21" s="839"/>
      <c r="D21" s="839"/>
      <c r="E21" s="839"/>
      <c r="F21" s="839"/>
      <c r="G21" s="839"/>
      <c r="H21" s="839"/>
      <c r="I21" s="839"/>
      <c r="J21" s="839"/>
      <c r="K21" s="839"/>
      <c r="L21" s="839"/>
      <c r="M21" s="839"/>
      <c r="N21" s="839"/>
      <c r="O21" s="839"/>
      <c r="P21" s="839"/>
      <c r="Q21" s="839"/>
      <c r="R21" s="840"/>
    </row>
    <row r="22" spans="1:18" x14ac:dyDescent="0.25">
      <c r="A22" s="838"/>
      <c r="B22" s="839"/>
      <c r="C22" s="839"/>
      <c r="D22" s="839"/>
      <c r="E22" s="839"/>
      <c r="F22" s="839"/>
      <c r="G22" s="839"/>
      <c r="H22" s="839"/>
      <c r="I22" s="839"/>
      <c r="J22" s="839"/>
      <c r="K22" s="839"/>
      <c r="L22" s="839"/>
      <c r="M22" s="839"/>
      <c r="N22" s="839"/>
      <c r="O22" s="839"/>
      <c r="P22" s="839"/>
      <c r="Q22" s="839"/>
      <c r="R22" s="840"/>
    </row>
    <row r="23" spans="1:18" x14ac:dyDescent="0.25">
      <c r="A23" s="838"/>
      <c r="B23" s="839"/>
      <c r="C23" s="839"/>
      <c r="D23" s="839"/>
      <c r="E23" s="839"/>
      <c r="F23" s="839"/>
      <c r="G23" s="839"/>
      <c r="H23" s="839"/>
      <c r="I23" s="839"/>
      <c r="J23" s="839"/>
      <c r="K23" s="839"/>
      <c r="L23" s="839"/>
      <c r="M23" s="839"/>
      <c r="N23" s="839"/>
      <c r="O23" s="839"/>
      <c r="P23" s="839"/>
      <c r="Q23" s="839"/>
      <c r="R23" s="840"/>
    </row>
    <row r="24" spans="1:18" x14ac:dyDescent="0.25">
      <c r="A24" s="838"/>
      <c r="B24" s="839"/>
      <c r="C24" s="839"/>
      <c r="D24" s="839"/>
      <c r="E24" s="839"/>
      <c r="F24" s="839"/>
      <c r="G24" s="839"/>
      <c r="H24" s="839"/>
      <c r="I24" s="839"/>
      <c r="J24" s="839"/>
      <c r="K24" s="839"/>
      <c r="L24" s="839"/>
      <c r="M24" s="839"/>
      <c r="N24" s="839"/>
      <c r="O24" s="839"/>
      <c r="P24" s="839"/>
      <c r="Q24" s="839"/>
      <c r="R24" s="840"/>
    </row>
    <row r="25" spans="1:18" ht="15.75" thickBot="1" x14ac:dyDescent="0.3">
      <c r="A25" s="841"/>
      <c r="B25" s="842"/>
      <c r="C25" s="842"/>
      <c r="D25" s="842"/>
      <c r="E25" s="842"/>
      <c r="F25" s="842"/>
      <c r="G25" s="842"/>
      <c r="H25" s="842"/>
      <c r="I25" s="842"/>
      <c r="J25" s="842"/>
      <c r="K25" s="842"/>
      <c r="L25" s="842"/>
      <c r="M25" s="842"/>
      <c r="N25" s="842"/>
      <c r="O25" s="842"/>
      <c r="P25" s="842"/>
      <c r="Q25" s="842"/>
      <c r="R25" s="843"/>
    </row>
    <row r="26" spans="1:18" ht="15.75" thickBot="1" x14ac:dyDescent="0.3">
      <c r="A26" s="768" t="s">
        <v>100</v>
      </c>
      <c r="B26" s="769"/>
      <c r="C26" s="769"/>
      <c r="D26" s="769"/>
      <c r="E26" s="769"/>
      <c r="F26" s="769"/>
      <c r="G26" s="769"/>
      <c r="H26" s="769"/>
      <c r="I26" s="769"/>
      <c r="J26" s="769"/>
      <c r="K26" s="769"/>
      <c r="L26" s="769"/>
      <c r="M26" s="769"/>
      <c r="N26" s="769"/>
      <c r="O26" s="769"/>
      <c r="P26" s="769"/>
      <c r="Q26" s="769"/>
      <c r="R26" s="770"/>
    </row>
    <row r="27" spans="1:18" ht="15" customHeight="1" x14ac:dyDescent="0.25">
      <c r="A27" s="759" t="s">
        <v>309</v>
      </c>
      <c r="B27" s="760"/>
      <c r="C27" s="760"/>
      <c r="D27" s="760"/>
      <c r="E27" s="760"/>
      <c r="F27" s="760"/>
      <c r="G27" s="760"/>
      <c r="H27" s="760"/>
      <c r="I27" s="760"/>
      <c r="J27" s="760"/>
      <c r="K27" s="760"/>
      <c r="L27" s="760"/>
      <c r="M27" s="760"/>
      <c r="N27" s="760"/>
      <c r="O27" s="760"/>
      <c r="P27" s="760"/>
      <c r="Q27" s="760"/>
      <c r="R27" s="761"/>
    </row>
    <row r="28" spans="1:18" x14ac:dyDescent="0.25">
      <c r="A28" s="762"/>
      <c r="B28" s="763"/>
      <c r="C28" s="763"/>
      <c r="D28" s="763"/>
      <c r="E28" s="763"/>
      <c r="F28" s="763"/>
      <c r="G28" s="763"/>
      <c r="H28" s="763"/>
      <c r="I28" s="763"/>
      <c r="J28" s="763"/>
      <c r="K28" s="763"/>
      <c r="L28" s="763"/>
      <c r="M28" s="763"/>
      <c r="N28" s="763"/>
      <c r="O28" s="763"/>
      <c r="P28" s="763"/>
      <c r="Q28" s="763"/>
      <c r="R28" s="764"/>
    </row>
    <row r="29" spans="1:18" x14ac:dyDescent="0.25">
      <c r="A29" s="762"/>
      <c r="B29" s="763"/>
      <c r="C29" s="763"/>
      <c r="D29" s="763"/>
      <c r="E29" s="763"/>
      <c r="F29" s="763"/>
      <c r="G29" s="763"/>
      <c r="H29" s="763"/>
      <c r="I29" s="763"/>
      <c r="J29" s="763"/>
      <c r="K29" s="763"/>
      <c r="L29" s="763"/>
      <c r="M29" s="763"/>
      <c r="N29" s="763"/>
      <c r="O29" s="763"/>
      <c r="P29" s="763"/>
      <c r="Q29" s="763"/>
      <c r="R29" s="764"/>
    </row>
    <row r="30" spans="1:18" x14ac:dyDescent="0.25">
      <c r="A30" s="762"/>
      <c r="B30" s="763"/>
      <c r="C30" s="763"/>
      <c r="D30" s="763"/>
      <c r="E30" s="763"/>
      <c r="F30" s="763"/>
      <c r="G30" s="763"/>
      <c r="H30" s="763"/>
      <c r="I30" s="763"/>
      <c r="J30" s="763"/>
      <c r="K30" s="763"/>
      <c r="L30" s="763"/>
      <c r="M30" s="763"/>
      <c r="N30" s="763"/>
      <c r="O30" s="763"/>
      <c r="P30" s="763"/>
      <c r="Q30" s="763"/>
      <c r="R30" s="764"/>
    </row>
    <row r="31" spans="1:18" x14ac:dyDescent="0.25">
      <c r="A31" s="762"/>
      <c r="B31" s="763"/>
      <c r="C31" s="763"/>
      <c r="D31" s="763"/>
      <c r="E31" s="763"/>
      <c r="F31" s="763"/>
      <c r="G31" s="763"/>
      <c r="H31" s="763"/>
      <c r="I31" s="763"/>
      <c r="J31" s="763"/>
      <c r="K31" s="763"/>
      <c r="L31" s="763"/>
      <c r="M31" s="763"/>
      <c r="N31" s="763"/>
      <c r="O31" s="763"/>
      <c r="P31" s="763"/>
      <c r="Q31" s="763"/>
      <c r="R31" s="764"/>
    </row>
    <row r="32" spans="1:18" x14ac:dyDescent="0.25">
      <c r="A32" s="762"/>
      <c r="B32" s="763"/>
      <c r="C32" s="763"/>
      <c r="D32" s="763"/>
      <c r="E32" s="763"/>
      <c r="F32" s="763"/>
      <c r="G32" s="763"/>
      <c r="H32" s="763"/>
      <c r="I32" s="763"/>
      <c r="J32" s="763"/>
      <c r="K32" s="763"/>
      <c r="L32" s="763"/>
      <c r="M32" s="763"/>
      <c r="N32" s="763"/>
      <c r="O32" s="763"/>
      <c r="P32" s="763"/>
      <c r="Q32" s="763"/>
      <c r="R32" s="764"/>
    </row>
    <row r="33" spans="1:18" x14ac:dyDescent="0.25">
      <c r="A33" s="762"/>
      <c r="B33" s="763"/>
      <c r="C33" s="763"/>
      <c r="D33" s="763"/>
      <c r="E33" s="763"/>
      <c r="F33" s="763"/>
      <c r="G33" s="763"/>
      <c r="H33" s="763"/>
      <c r="I33" s="763"/>
      <c r="J33" s="763"/>
      <c r="K33" s="763"/>
      <c r="L33" s="763"/>
      <c r="M33" s="763"/>
      <c r="N33" s="763"/>
      <c r="O33" s="763"/>
      <c r="P33" s="763"/>
      <c r="Q33" s="763"/>
      <c r="R33" s="764"/>
    </row>
    <row r="34" spans="1:18" x14ac:dyDescent="0.25">
      <c r="A34" s="762"/>
      <c r="B34" s="763"/>
      <c r="C34" s="763"/>
      <c r="D34" s="763"/>
      <c r="E34" s="763"/>
      <c r="F34" s="763"/>
      <c r="G34" s="763"/>
      <c r="H34" s="763"/>
      <c r="I34" s="763"/>
      <c r="J34" s="763"/>
      <c r="K34" s="763"/>
      <c r="L34" s="763"/>
      <c r="M34" s="763"/>
      <c r="N34" s="763"/>
      <c r="O34" s="763"/>
      <c r="P34" s="763"/>
      <c r="Q34" s="763"/>
      <c r="R34" s="764"/>
    </row>
    <row r="35" spans="1:18" x14ac:dyDescent="0.25">
      <c r="A35" s="762"/>
      <c r="B35" s="763"/>
      <c r="C35" s="763"/>
      <c r="D35" s="763"/>
      <c r="E35" s="763"/>
      <c r="F35" s="763"/>
      <c r="G35" s="763"/>
      <c r="H35" s="763"/>
      <c r="I35" s="763"/>
      <c r="J35" s="763"/>
      <c r="K35" s="763"/>
      <c r="L35" s="763"/>
      <c r="M35" s="763"/>
      <c r="N35" s="763"/>
      <c r="O35" s="763"/>
      <c r="P35" s="763"/>
      <c r="Q35" s="763"/>
      <c r="R35" s="764"/>
    </row>
    <row r="36" spans="1:18" x14ac:dyDescent="0.25">
      <c r="A36" s="829"/>
      <c r="B36" s="830"/>
      <c r="C36" s="830"/>
      <c r="D36" s="830"/>
      <c r="E36" s="830"/>
      <c r="F36" s="830"/>
      <c r="G36" s="830"/>
      <c r="H36" s="830"/>
      <c r="I36" s="830"/>
      <c r="J36" s="830"/>
      <c r="K36" s="830"/>
      <c r="L36" s="830"/>
      <c r="M36" s="830"/>
      <c r="N36" s="830"/>
      <c r="O36" s="830"/>
      <c r="P36" s="830"/>
      <c r="Q36" s="830"/>
      <c r="R36" s="831"/>
    </row>
    <row r="37" spans="1:18" x14ac:dyDescent="0.25">
      <c r="A37" s="829"/>
      <c r="B37" s="830"/>
      <c r="C37" s="830"/>
      <c r="D37" s="830"/>
      <c r="E37" s="830"/>
      <c r="F37" s="830"/>
      <c r="G37" s="830"/>
      <c r="H37" s="830"/>
      <c r="I37" s="830"/>
      <c r="J37" s="830"/>
      <c r="K37" s="830"/>
      <c r="L37" s="830"/>
      <c r="M37" s="830"/>
      <c r="N37" s="830"/>
      <c r="O37" s="830"/>
      <c r="P37" s="830"/>
      <c r="Q37" s="830"/>
      <c r="R37" s="831"/>
    </row>
    <row r="38" spans="1:18" hidden="1" x14ac:dyDescent="0.25">
      <c r="A38" s="829"/>
      <c r="B38" s="830"/>
      <c r="C38" s="830"/>
      <c r="D38" s="830"/>
      <c r="E38" s="830"/>
      <c r="F38" s="830"/>
      <c r="G38" s="830"/>
      <c r="H38" s="830"/>
      <c r="I38" s="830"/>
      <c r="J38" s="830"/>
      <c r="K38" s="830"/>
      <c r="L38" s="830"/>
      <c r="M38" s="830"/>
      <c r="N38" s="830"/>
      <c r="O38" s="830"/>
      <c r="P38" s="830"/>
      <c r="Q38" s="830"/>
      <c r="R38" s="831"/>
    </row>
    <row r="39" spans="1:18" hidden="1" x14ac:dyDescent="0.25">
      <c r="A39" s="829"/>
      <c r="B39" s="830"/>
      <c r="C39" s="830"/>
      <c r="D39" s="830"/>
      <c r="E39" s="830"/>
      <c r="F39" s="830"/>
      <c r="G39" s="830"/>
      <c r="H39" s="830"/>
      <c r="I39" s="830"/>
      <c r="J39" s="830"/>
      <c r="K39" s="830"/>
      <c r="L39" s="830"/>
      <c r="M39" s="830"/>
      <c r="N39" s="830"/>
      <c r="O39" s="830"/>
      <c r="P39" s="830"/>
      <c r="Q39" s="830"/>
      <c r="R39" s="831"/>
    </row>
    <row r="40" spans="1:18" hidden="1" x14ac:dyDescent="0.25">
      <c r="A40" s="829"/>
      <c r="B40" s="830"/>
      <c r="C40" s="830"/>
      <c r="D40" s="830"/>
      <c r="E40" s="830"/>
      <c r="F40" s="830"/>
      <c r="G40" s="830"/>
      <c r="H40" s="830"/>
      <c r="I40" s="830"/>
      <c r="J40" s="830"/>
      <c r="K40" s="830"/>
      <c r="L40" s="830"/>
      <c r="M40" s="830"/>
      <c r="N40" s="830"/>
      <c r="O40" s="830"/>
      <c r="P40" s="830"/>
      <c r="Q40" s="830"/>
      <c r="R40" s="831"/>
    </row>
    <row r="41" spans="1:18" hidden="1" x14ac:dyDescent="0.25">
      <c r="A41" s="829"/>
      <c r="B41" s="830"/>
      <c r="C41" s="830"/>
      <c r="D41" s="830"/>
      <c r="E41" s="830"/>
      <c r="F41" s="830"/>
      <c r="G41" s="830"/>
      <c r="H41" s="830"/>
      <c r="I41" s="830"/>
      <c r="J41" s="830"/>
      <c r="K41" s="830"/>
      <c r="L41" s="830"/>
      <c r="M41" s="830"/>
      <c r="N41" s="830"/>
      <c r="O41" s="830"/>
      <c r="P41" s="830"/>
      <c r="Q41" s="830"/>
      <c r="R41" s="831"/>
    </row>
    <row r="42" spans="1:18" hidden="1" x14ac:dyDescent="0.25">
      <c r="A42" s="829"/>
      <c r="B42" s="830"/>
      <c r="C42" s="830"/>
      <c r="D42" s="830"/>
      <c r="E42" s="830"/>
      <c r="F42" s="830"/>
      <c r="G42" s="830"/>
      <c r="H42" s="830"/>
      <c r="I42" s="830"/>
      <c r="J42" s="830"/>
      <c r="K42" s="830"/>
      <c r="L42" s="830"/>
      <c r="M42" s="830"/>
      <c r="N42" s="830"/>
      <c r="O42" s="830"/>
      <c r="P42" s="830"/>
      <c r="Q42" s="830"/>
      <c r="R42" s="831"/>
    </row>
    <row r="43" spans="1:18" ht="15.75" hidden="1" thickBot="1" x14ac:dyDescent="0.3">
      <c r="A43" s="832"/>
      <c r="B43" s="833"/>
      <c r="C43" s="833"/>
      <c r="D43" s="833"/>
      <c r="E43" s="833"/>
      <c r="F43" s="833"/>
      <c r="G43" s="833"/>
      <c r="H43" s="833"/>
      <c r="I43" s="833"/>
      <c r="J43" s="833"/>
      <c r="K43" s="833"/>
      <c r="L43" s="833"/>
      <c r="M43" s="833"/>
      <c r="N43" s="833"/>
      <c r="O43" s="833"/>
      <c r="P43" s="833"/>
      <c r="Q43" s="833"/>
      <c r="R43" s="834"/>
    </row>
  </sheetData>
  <mergeCells count="13">
    <mergeCell ref="A1:R1"/>
    <mergeCell ref="B2:R2"/>
    <mergeCell ref="B5:R5"/>
    <mergeCell ref="B7:R7"/>
    <mergeCell ref="A27:R43"/>
    <mergeCell ref="A17:R17"/>
    <mergeCell ref="A18:R25"/>
    <mergeCell ref="A26:R26"/>
    <mergeCell ref="B6:R6"/>
    <mergeCell ref="B3:R3"/>
    <mergeCell ref="B4:R4"/>
    <mergeCell ref="A8:R8"/>
    <mergeCell ref="A9:R1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M53"/>
  <sheetViews>
    <sheetView zoomScale="85" zoomScaleNormal="85" workbookViewId="0">
      <selection activeCell="D13" sqref="D13"/>
    </sheetView>
  </sheetViews>
  <sheetFormatPr defaultRowHeight="15" x14ac:dyDescent="0.25"/>
  <cols>
    <col min="1" max="1" width="11.42578125" customWidth="1"/>
    <col min="2" max="3" width="35.7109375" customWidth="1"/>
    <col min="4" max="4" width="30.28515625" customWidth="1"/>
    <col min="5" max="5" width="14.7109375" bestFit="1" customWidth="1"/>
    <col min="6" max="6" width="30.28515625" customWidth="1"/>
    <col min="7" max="7" width="12.5703125" bestFit="1" customWidth="1"/>
    <col min="8" max="8" width="30.28515625" customWidth="1"/>
    <col min="9" max="9" width="12.5703125" bestFit="1" customWidth="1"/>
    <col min="10" max="10" width="30.28515625" customWidth="1"/>
    <col min="11" max="11" width="12.5703125" bestFit="1" customWidth="1"/>
    <col min="12" max="12" width="30.28515625" customWidth="1"/>
    <col min="13" max="13" width="17" customWidth="1"/>
  </cols>
  <sheetData>
    <row r="1" spans="1:13" x14ac:dyDescent="0.25">
      <c r="A1" s="53"/>
      <c r="B1" s="53"/>
      <c r="C1" s="41"/>
      <c r="D1" s="41"/>
      <c r="E1" s="41"/>
      <c r="F1" s="41"/>
      <c r="G1" s="41"/>
      <c r="H1" s="41"/>
      <c r="I1" s="41"/>
      <c r="J1" s="41"/>
      <c r="K1" s="42"/>
      <c r="L1" s="42"/>
      <c r="M1" s="42"/>
    </row>
    <row r="2" spans="1:13" ht="23.25" x14ac:dyDescent="0.25">
      <c r="A2" s="858" t="s">
        <v>106</v>
      </c>
      <c r="B2" s="859"/>
      <c r="C2" s="859"/>
      <c r="D2" s="859"/>
      <c r="E2" s="859"/>
      <c r="F2" s="859"/>
      <c r="G2" s="859"/>
      <c r="H2" s="859"/>
      <c r="I2" s="859"/>
      <c r="J2" s="859"/>
      <c r="K2" s="859"/>
      <c r="L2" s="859"/>
      <c r="M2" s="859"/>
    </row>
    <row r="3" spans="1:13" ht="20.25" x14ac:dyDescent="0.3">
      <c r="A3" s="55"/>
      <c r="B3" s="55"/>
      <c r="C3" s="43"/>
      <c r="D3" s="43"/>
      <c r="E3" s="43"/>
      <c r="F3" s="43"/>
      <c r="G3" s="43"/>
      <c r="H3" s="43"/>
      <c r="I3" s="43"/>
      <c r="J3" s="43"/>
      <c r="K3" s="44"/>
      <c r="L3" s="44"/>
      <c r="M3" s="44"/>
    </row>
    <row r="4" spans="1:13" ht="15.75" x14ac:dyDescent="0.25">
      <c r="A4" s="56" t="s">
        <v>84</v>
      </c>
      <c r="B4" s="56"/>
      <c r="C4" s="19"/>
      <c r="D4" s="19"/>
      <c r="E4" s="19"/>
      <c r="F4" s="19"/>
      <c r="G4" s="19"/>
      <c r="H4" s="19"/>
      <c r="I4" s="19"/>
      <c r="J4" s="19"/>
      <c r="K4" s="42"/>
      <c r="L4" s="42"/>
      <c r="M4" s="42"/>
    </row>
    <row r="5" spans="1:13" ht="15.75" x14ac:dyDescent="0.25">
      <c r="A5" s="57">
        <f>'INPUT SHEET FOR LAR'!D5</f>
        <v>711</v>
      </c>
      <c r="B5" s="57"/>
      <c r="C5" s="19"/>
      <c r="D5" s="45" t="s">
        <v>70</v>
      </c>
      <c r="E5" s="45" t="str">
        <f>'INPUT SHEET FOR LAR'!D4</f>
        <v>Tracy Foster</v>
      </c>
      <c r="F5" s="46"/>
      <c r="G5" s="46"/>
      <c r="H5" s="46"/>
      <c r="I5" s="19" t="s">
        <v>117</v>
      </c>
      <c r="J5" s="47">
        <f ca="1">TODAY()</f>
        <v>43957</v>
      </c>
      <c r="K5" s="42"/>
      <c r="L5" s="42"/>
      <c r="M5" s="42"/>
    </row>
    <row r="6" spans="1:13" ht="15.75" x14ac:dyDescent="0.25">
      <c r="A6" s="56" t="s">
        <v>83</v>
      </c>
      <c r="B6" s="56"/>
      <c r="C6" s="19"/>
      <c r="D6" s="19"/>
      <c r="E6" s="19"/>
      <c r="F6" s="19"/>
      <c r="G6" s="19"/>
      <c r="H6" s="19"/>
      <c r="I6" s="19"/>
      <c r="J6" s="19"/>
      <c r="K6" s="42"/>
      <c r="L6" s="42"/>
      <c r="M6" s="42"/>
    </row>
    <row r="7" spans="1:13" ht="15.75" x14ac:dyDescent="0.25">
      <c r="A7" s="57" t="str">
        <f>'INPUT SHEET FOR LAR'!D6</f>
        <v>University Name</v>
      </c>
      <c r="B7" s="57"/>
      <c r="C7" s="27"/>
      <c r="D7" s="48" t="s">
        <v>107</v>
      </c>
      <c r="E7" s="48"/>
      <c r="F7" s="48" t="s">
        <v>107</v>
      </c>
      <c r="G7" s="48"/>
      <c r="H7" s="48" t="s">
        <v>4</v>
      </c>
      <c r="I7" s="49"/>
      <c r="J7" s="43" t="s">
        <v>3</v>
      </c>
      <c r="K7" s="49"/>
      <c r="L7" s="43" t="s">
        <v>3</v>
      </c>
      <c r="M7" s="27"/>
    </row>
    <row r="8" spans="1:13" ht="16.5" thickBot="1" x14ac:dyDescent="0.3">
      <c r="A8" s="856" t="s">
        <v>6</v>
      </c>
      <c r="B8" s="857"/>
      <c r="C8" s="27"/>
      <c r="D8" s="50">
        <f>F8-1</f>
        <v>2019</v>
      </c>
      <c r="E8" s="48"/>
      <c r="F8" s="50">
        <f>H8-1</f>
        <v>2020</v>
      </c>
      <c r="G8" s="48"/>
      <c r="H8" s="50">
        <f>J8-1</f>
        <v>2021</v>
      </c>
      <c r="I8" s="48"/>
      <c r="J8" s="50">
        <f>L8-1</f>
        <v>2022</v>
      </c>
      <c r="K8" s="48"/>
      <c r="L8" s="50">
        <f>'INPUT SHEET FOR LAR'!D3</f>
        <v>2023</v>
      </c>
      <c r="M8" s="42"/>
    </row>
    <row r="9" spans="1:13" ht="18.75" x14ac:dyDescent="0.3">
      <c r="A9" s="56"/>
      <c r="B9" s="56"/>
      <c r="C9" s="19"/>
      <c r="D9" s="23"/>
      <c r="E9" s="23"/>
      <c r="F9" s="23"/>
      <c r="G9" s="23"/>
      <c r="H9" s="24"/>
      <c r="I9" s="23"/>
      <c r="J9" s="24"/>
      <c r="K9" s="23"/>
      <c r="L9" s="24"/>
      <c r="M9" s="42"/>
    </row>
    <row r="10" spans="1:13" ht="18.75" x14ac:dyDescent="0.3">
      <c r="A10" s="56" t="s">
        <v>108</v>
      </c>
      <c r="B10" s="56"/>
      <c r="C10" s="27" t="s">
        <v>109</v>
      </c>
      <c r="D10" s="28" t="s">
        <v>110</v>
      </c>
      <c r="E10" s="28" t="s">
        <v>109</v>
      </c>
      <c r="F10" s="28" t="s">
        <v>110</v>
      </c>
      <c r="G10" s="28" t="s">
        <v>109</v>
      </c>
      <c r="H10" s="29" t="s">
        <v>110</v>
      </c>
      <c r="I10" s="28" t="s">
        <v>109</v>
      </c>
      <c r="J10" s="29" t="s">
        <v>110</v>
      </c>
      <c r="K10" s="28" t="s">
        <v>109</v>
      </c>
      <c r="L10" s="29" t="s">
        <v>110</v>
      </c>
      <c r="M10" s="42"/>
    </row>
    <row r="11" spans="1:13" ht="18.75" x14ac:dyDescent="0.3">
      <c r="A11" s="56" t="s">
        <v>111</v>
      </c>
      <c r="B11" s="56"/>
      <c r="C11" s="27" t="s">
        <v>65</v>
      </c>
      <c r="D11" s="28" t="s">
        <v>112</v>
      </c>
      <c r="E11" s="28" t="s">
        <v>65</v>
      </c>
      <c r="F11" s="28" t="s">
        <v>112</v>
      </c>
      <c r="G11" s="28" t="s">
        <v>65</v>
      </c>
      <c r="H11" s="29" t="s">
        <v>112</v>
      </c>
      <c r="I11" s="28" t="s">
        <v>65</v>
      </c>
      <c r="J11" s="29" t="s">
        <v>112</v>
      </c>
      <c r="K11" s="28" t="s">
        <v>65</v>
      </c>
      <c r="L11" s="29" t="s">
        <v>112</v>
      </c>
      <c r="M11" s="42"/>
    </row>
    <row r="12" spans="1:13" ht="18.75" x14ac:dyDescent="0.3">
      <c r="A12" s="56"/>
      <c r="B12" s="56"/>
      <c r="C12" s="19"/>
      <c r="D12" s="30"/>
      <c r="E12" s="23"/>
      <c r="F12" s="23"/>
      <c r="G12" s="23"/>
      <c r="H12" s="24"/>
      <c r="I12" s="23"/>
      <c r="J12" s="24"/>
      <c r="K12" s="23"/>
      <c r="L12" s="24"/>
      <c r="M12" s="42"/>
    </row>
    <row r="13" spans="1:13" ht="18.75" x14ac:dyDescent="0.3">
      <c r="A13" s="56" t="s">
        <v>327</v>
      </c>
      <c r="B13" s="56"/>
      <c r="C13" s="474">
        <f>'APS011 Sec I'!P21</f>
        <v>0.80780019045149587</v>
      </c>
      <c r="D13" s="26">
        <f>ROUND((D22-D21)*C13,0)</f>
        <v>772433</v>
      </c>
      <c r="E13" s="475">
        <v>0.80969800000000003</v>
      </c>
      <c r="F13" s="26">
        <f>ROUND((F22-F21)*E13,0)</f>
        <v>787748</v>
      </c>
      <c r="G13" s="475">
        <f>E13</f>
        <v>0.80969800000000003</v>
      </c>
      <c r="H13" s="26">
        <f>ROUND((H22-H21)*G13,0)</f>
        <v>789114</v>
      </c>
      <c r="I13" s="475">
        <f>G13</f>
        <v>0.80969800000000003</v>
      </c>
      <c r="J13" s="26">
        <f>ROUND((J22-J21)*I13,0)</f>
        <v>812787</v>
      </c>
      <c r="K13" s="475">
        <f>I13</f>
        <v>0.80969800000000003</v>
      </c>
      <c r="L13" s="26">
        <f>ROUND((L22-L21)*K13,0)</f>
        <v>837171</v>
      </c>
      <c r="M13" s="42"/>
    </row>
    <row r="14" spans="1:13" ht="18.75" x14ac:dyDescent="0.3">
      <c r="A14" s="56"/>
      <c r="B14" s="56"/>
      <c r="C14" s="32"/>
      <c r="D14" s="33"/>
      <c r="E14" s="34"/>
      <c r="F14" s="33"/>
      <c r="G14" s="34"/>
      <c r="H14" s="33"/>
      <c r="I14" s="23"/>
      <c r="J14" s="33"/>
      <c r="K14" s="23"/>
      <c r="L14" s="33"/>
      <c r="M14" s="42"/>
    </row>
    <row r="15" spans="1:13" ht="18.75" x14ac:dyDescent="0.3">
      <c r="A15" s="56" t="s">
        <v>114</v>
      </c>
      <c r="B15" s="56"/>
      <c r="C15" s="22">
        <f>+'APS011 Sec I'!P34</f>
        <v>0.19219980954850402</v>
      </c>
      <c r="D15" s="26">
        <f>ROUND((D22-D21)*C15,0)</f>
        <v>183785</v>
      </c>
      <c r="E15" s="486">
        <f>SUM(1-E13-E18)</f>
        <v>0.19030199999999997</v>
      </c>
      <c r="F15" s="26">
        <f>ROUND((F22-F21)*E15,0)</f>
        <v>185143</v>
      </c>
      <c r="G15" s="486">
        <f>SUM(1-G13-G18)</f>
        <v>0.19030199999999997</v>
      </c>
      <c r="H15" s="26">
        <f>ROUND((H22-H21)*G15,0)</f>
        <v>185464</v>
      </c>
      <c r="I15" s="486">
        <f>SUM(1-I13-I18)</f>
        <v>0.19030199999999997</v>
      </c>
      <c r="J15" s="26">
        <f>ROUND((J22-J21)*I15,0)</f>
        <v>191028</v>
      </c>
      <c r="K15" s="486">
        <f>SUM(1-K13-K18)</f>
        <v>0.19030199999999997</v>
      </c>
      <c r="L15" s="26">
        <f>ROUND((L22-L21)*K15,0)</f>
        <v>196759</v>
      </c>
      <c r="M15" s="42"/>
    </row>
    <row r="16" spans="1:13" ht="18.75" x14ac:dyDescent="0.3">
      <c r="A16" s="56" t="s">
        <v>328</v>
      </c>
      <c r="B16" s="56"/>
      <c r="C16" s="32"/>
      <c r="D16" s="33"/>
      <c r="E16" s="34"/>
      <c r="F16" s="33"/>
      <c r="G16" s="34"/>
      <c r="H16" s="35"/>
      <c r="I16" s="23"/>
      <c r="J16" s="24"/>
      <c r="K16" s="23"/>
      <c r="L16" s="24"/>
      <c r="M16" s="42"/>
    </row>
    <row r="17" spans="1:13" s="397" customFormat="1" ht="7.5" customHeight="1" x14ac:dyDescent="0.3">
      <c r="A17" s="56"/>
      <c r="B17" s="56"/>
      <c r="C17" s="32"/>
      <c r="D17" s="33"/>
      <c r="E17" s="34"/>
      <c r="F17" s="33"/>
      <c r="G17" s="34"/>
      <c r="H17" s="35"/>
      <c r="I17" s="23"/>
      <c r="J17" s="24"/>
      <c r="K17" s="23"/>
      <c r="L17" s="24"/>
      <c r="M17" s="42"/>
    </row>
    <row r="18" spans="1:13" s="233" customFormat="1" ht="18.75" x14ac:dyDescent="0.3">
      <c r="A18" s="56" t="s">
        <v>307</v>
      </c>
      <c r="B18" s="56"/>
      <c r="C18" s="22">
        <f>1-C13-C15</f>
        <v>0</v>
      </c>
      <c r="D18" s="26">
        <f>ROUND((D24-D23)*C18,0)</f>
        <v>0</v>
      </c>
      <c r="E18" s="475">
        <v>0</v>
      </c>
      <c r="F18" s="26">
        <f>ROUND((F24-F23)*E18,0)</f>
        <v>0</v>
      </c>
      <c r="G18" s="475">
        <v>0</v>
      </c>
      <c r="H18" s="26">
        <f>ROUND((H24-H23)*G18,0)</f>
        <v>0</v>
      </c>
      <c r="I18" s="475">
        <v>0</v>
      </c>
      <c r="J18" s="26">
        <f>ROUND((J24-J23)*I18,0)</f>
        <v>0</v>
      </c>
      <c r="K18" s="475">
        <v>0</v>
      </c>
      <c r="L18" s="26">
        <f>ROUND((L24-L23)*K18,0)</f>
        <v>0</v>
      </c>
      <c r="M18" s="42"/>
    </row>
    <row r="19" spans="1:13" s="233" customFormat="1" ht="18.75" x14ac:dyDescent="0.3">
      <c r="A19" s="56" t="s">
        <v>308</v>
      </c>
      <c r="B19" s="56"/>
      <c r="C19" s="32"/>
      <c r="D19" s="33"/>
      <c r="E19" s="34"/>
      <c r="F19" s="33"/>
      <c r="G19" s="34"/>
      <c r="H19" s="35"/>
      <c r="I19" s="23"/>
      <c r="J19" s="24"/>
      <c r="K19" s="23"/>
      <c r="L19" s="24"/>
      <c r="M19" s="42"/>
    </row>
    <row r="20" spans="1:13" s="233" customFormat="1" ht="10.5" customHeight="1" x14ac:dyDescent="0.3">
      <c r="A20" s="56"/>
      <c r="B20" s="56"/>
      <c r="C20" s="32"/>
      <c r="D20" s="33"/>
      <c r="E20" s="34"/>
      <c r="F20" s="33"/>
      <c r="G20" s="34"/>
      <c r="H20" s="35"/>
      <c r="I20" s="23"/>
      <c r="J20" s="24"/>
      <c r="K20" s="23"/>
      <c r="L20" s="24"/>
      <c r="M20" s="42"/>
    </row>
    <row r="21" spans="1:13" ht="18.75" x14ac:dyDescent="0.3">
      <c r="A21" s="56" t="s">
        <v>115</v>
      </c>
      <c r="B21" s="56"/>
      <c r="C21" s="23"/>
      <c r="D21" s="20">
        <f>'APS011 Sec II'!G10</f>
        <v>0</v>
      </c>
      <c r="E21" s="23"/>
      <c r="F21" s="20">
        <v>0</v>
      </c>
      <c r="G21" s="36"/>
      <c r="H21" s="20">
        <v>0</v>
      </c>
      <c r="I21" s="23"/>
      <c r="J21" s="20">
        <v>0</v>
      </c>
      <c r="K21" s="23"/>
      <c r="L21" s="20">
        <v>0</v>
      </c>
      <c r="M21" s="42"/>
    </row>
    <row r="22" spans="1:13" ht="19.5" thickBot="1" x14ac:dyDescent="0.35">
      <c r="A22" s="56" t="s">
        <v>116</v>
      </c>
      <c r="B22" s="56"/>
      <c r="C22" s="37">
        <v>1</v>
      </c>
      <c r="D22" s="38">
        <f>'APS011 Sec II'!I15</f>
        <v>956217.65</v>
      </c>
      <c r="E22" s="37">
        <v>1</v>
      </c>
      <c r="F22" s="396">
        <v>972891.19</v>
      </c>
      <c r="G22" s="37">
        <v>1</v>
      </c>
      <c r="H22" s="396">
        <v>974577.75</v>
      </c>
      <c r="I22" s="37">
        <v>1</v>
      </c>
      <c r="J22" s="38">
        <f>H22*(1+'INPUT SHEET FOR LAR'!$D$8)</f>
        <v>1003815.0825</v>
      </c>
      <c r="K22" s="37">
        <v>1</v>
      </c>
      <c r="L22" s="38">
        <f>J22*(1+'INPUT SHEET FOR LAR'!$D$8)</f>
        <v>1033929.5349750001</v>
      </c>
      <c r="M22" s="42"/>
    </row>
    <row r="23" spans="1:13" ht="19.5" thickTop="1" x14ac:dyDescent="0.3">
      <c r="A23" s="58"/>
      <c r="B23" s="58"/>
      <c r="C23" s="39"/>
      <c r="D23" s="40"/>
      <c r="E23" s="40"/>
      <c r="F23" s="40"/>
      <c r="G23" s="40"/>
      <c r="H23" s="40"/>
      <c r="I23" s="40"/>
      <c r="J23" s="40"/>
      <c r="K23" s="40"/>
      <c r="L23" s="40"/>
      <c r="M23" s="39"/>
    </row>
    <row r="24" spans="1:13" ht="18.75" x14ac:dyDescent="0.3">
      <c r="A24" s="58"/>
      <c r="B24" s="58"/>
      <c r="C24" s="39"/>
      <c r="D24" s="40"/>
      <c r="E24" s="40"/>
      <c r="F24" s="40"/>
      <c r="G24" s="40"/>
      <c r="H24" s="40"/>
      <c r="I24" s="40"/>
      <c r="J24" s="40"/>
      <c r="K24" s="40"/>
      <c r="L24" s="40"/>
      <c r="M24" s="39"/>
    </row>
    <row r="25" spans="1:13" ht="18.75" x14ac:dyDescent="0.3">
      <c r="A25" s="58"/>
      <c r="B25" s="58"/>
      <c r="C25" s="39"/>
      <c r="D25" s="40"/>
      <c r="E25" s="40"/>
      <c r="F25" s="40"/>
      <c r="G25" s="40"/>
      <c r="H25" s="40"/>
      <c r="I25" s="40"/>
      <c r="J25" s="40"/>
      <c r="K25" s="40"/>
      <c r="L25" s="40"/>
      <c r="M25" s="39"/>
    </row>
    <row r="26" spans="1:13" ht="18.75" x14ac:dyDescent="0.3">
      <c r="A26" s="58"/>
      <c r="B26" s="58"/>
      <c r="C26" s="39"/>
      <c r="D26" s="40"/>
      <c r="E26" s="40"/>
      <c r="F26" s="40"/>
      <c r="G26" s="40"/>
      <c r="H26" s="40"/>
      <c r="I26" s="40"/>
      <c r="J26" s="40"/>
      <c r="K26" s="40"/>
      <c r="L26" s="40"/>
      <c r="M26" s="39"/>
    </row>
    <row r="27" spans="1:13" ht="18.75" x14ac:dyDescent="0.3">
      <c r="A27" s="58"/>
      <c r="B27" s="58"/>
      <c r="C27" s="39"/>
      <c r="D27" s="40"/>
      <c r="E27" s="40"/>
      <c r="F27" s="40"/>
      <c r="G27" s="40"/>
      <c r="H27" s="40"/>
      <c r="I27" s="40"/>
      <c r="J27" s="40"/>
      <c r="K27" s="40"/>
      <c r="L27" s="40"/>
      <c r="M27" s="39"/>
    </row>
    <row r="28" spans="1:13" ht="18.75" x14ac:dyDescent="0.3">
      <c r="A28" s="58"/>
      <c r="B28" s="58"/>
      <c r="C28" s="39"/>
      <c r="D28" s="40"/>
      <c r="E28" s="40"/>
      <c r="F28" s="40"/>
      <c r="G28" s="40"/>
      <c r="H28" s="40"/>
      <c r="I28" s="40"/>
      <c r="J28" s="40"/>
      <c r="K28" s="40"/>
      <c r="L28" s="40"/>
      <c r="M28" s="39"/>
    </row>
    <row r="29" spans="1:13" ht="18.75" x14ac:dyDescent="0.3">
      <c r="A29" s="58"/>
      <c r="B29" s="58"/>
      <c r="C29" s="39"/>
      <c r="D29" s="40"/>
      <c r="E29" s="40"/>
      <c r="F29" s="40"/>
      <c r="G29" s="40"/>
      <c r="H29" s="40"/>
      <c r="I29" s="40"/>
      <c r="J29" s="40"/>
      <c r="K29" s="40"/>
      <c r="L29" s="40"/>
      <c r="M29" s="39"/>
    </row>
    <row r="30" spans="1:13" ht="18.75" x14ac:dyDescent="0.3">
      <c r="A30" s="58"/>
      <c r="B30" s="58"/>
      <c r="C30" s="39"/>
      <c r="D30" s="40"/>
      <c r="E30" s="40"/>
      <c r="F30" s="40"/>
      <c r="G30" s="40"/>
      <c r="H30" s="40"/>
      <c r="I30" s="40"/>
      <c r="J30" s="40"/>
      <c r="K30" s="40"/>
      <c r="L30" s="40"/>
      <c r="M30" s="39"/>
    </row>
    <row r="31" spans="1:13" ht="18.75" x14ac:dyDescent="0.3">
      <c r="A31" s="58"/>
      <c r="B31" s="58"/>
      <c r="C31" s="39"/>
      <c r="D31" s="40"/>
      <c r="E31" s="40"/>
      <c r="F31" s="40"/>
      <c r="G31" s="40"/>
      <c r="H31" s="40"/>
      <c r="I31" s="40"/>
      <c r="J31" s="40"/>
      <c r="K31" s="40"/>
      <c r="L31" s="40"/>
      <c r="M31" s="39"/>
    </row>
    <row r="32" spans="1:13" ht="18.75" x14ac:dyDescent="0.3">
      <c r="A32" s="58"/>
      <c r="B32" s="58"/>
      <c r="C32" s="39"/>
      <c r="D32" s="40"/>
      <c r="E32" s="40"/>
      <c r="F32" s="40"/>
      <c r="G32" s="40"/>
      <c r="H32" s="40"/>
      <c r="I32" s="40"/>
      <c r="J32" s="40"/>
      <c r="K32" s="40"/>
      <c r="L32" s="40"/>
      <c r="M32" s="39"/>
    </row>
    <row r="33" spans="1:13" ht="18.75" x14ac:dyDescent="0.3">
      <c r="A33" s="58"/>
      <c r="B33" s="58"/>
      <c r="C33" s="39"/>
      <c r="D33" s="40"/>
      <c r="E33" s="40"/>
      <c r="F33" s="40"/>
      <c r="G33" s="40"/>
      <c r="H33" s="40"/>
      <c r="I33" s="40"/>
      <c r="J33" s="40"/>
      <c r="K33" s="40"/>
      <c r="L33" s="40"/>
      <c r="M33" s="39"/>
    </row>
    <row r="34" spans="1:13" ht="18.75" x14ac:dyDescent="0.3">
      <c r="A34" s="58"/>
      <c r="B34" s="58"/>
      <c r="C34" s="39"/>
      <c r="D34" s="40"/>
      <c r="E34" s="40"/>
      <c r="F34" s="40"/>
      <c r="G34" s="40"/>
      <c r="H34" s="40"/>
      <c r="I34" s="40"/>
      <c r="J34" s="40"/>
      <c r="K34" s="40"/>
      <c r="L34" s="40"/>
      <c r="M34" s="39"/>
    </row>
    <row r="35" spans="1:13" ht="18.75" x14ac:dyDescent="0.3">
      <c r="A35" s="58"/>
      <c r="B35" s="58"/>
      <c r="C35" s="39"/>
      <c r="D35" s="40"/>
      <c r="E35" s="40"/>
      <c r="F35" s="40"/>
      <c r="G35" s="40"/>
      <c r="H35" s="40"/>
      <c r="I35" s="40"/>
      <c r="J35" s="40"/>
      <c r="K35" s="40"/>
      <c r="L35" s="40"/>
      <c r="M35" s="39"/>
    </row>
    <row r="36" spans="1:13" ht="18.75" x14ac:dyDescent="0.3">
      <c r="A36" s="58"/>
      <c r="B36" s="58"/>
      <c r="C36" s="39"/>
      <c r="D36" s="40"/>
      <c r="E36" s="40"/>
      <c r="F36" s="40"/>
      <c r="G36" s="40"/>
      <c r="H36" s="40"/>
      <c r="I36" s="40"/>
      <c r="J36" s="40"/>
      <c r="K36" s="40"/>
      <c r="L36" s="40"/>
      <c r="M36" s="39"/>
    </row>
    <row r="37" spans="1:13" ht="18.75" x14ac:dyDescent="0.3">
      <c r="A37" s="58"/>
      <c r="B37" s="58"/>
      <c r="C37" s="39"/>
      <c r="D37" s="40"/>
      <c r="E37" s="40"/>
      <c r="F37" s="40"/>
      <c r="G37" s="40"/>
      <c r="H37" s="40"/>
      <c r="I37" s="40"/>
      <c r="J37" s="40"/>
      <c r="K37" s="40"/>
      <c r="L37" s="40"/>
      <c r="M37" s="39"/>
    </row>
    <row r="38" spans="1:13" ht="18.75" x14ac:dyDescent="0.3">
      <c r="A38" s="58"/>
      <c r="B38" s="58"/>
      <c r="C38" s="39"/>
      <c r="D38" s="40"/>
      <c r="E38" s="40"/>
      <c r="F38" s="40"/>
      <c r="G38" s="40"/>
      <c r="H38" s="40"/>
      <c r="I38" s="40"/>
      <c r="J38" s="40"/>
      <c r="K38" s="40"/>
      <c r="L38" s="40"/>
      <c r="M38" s="39"/>
    </row>
    <row r="39" spans="1:13" ht="18.75" x14ac:dyDescent="0.3">
      <c r="A39" s="58"/>
      <c r="B39" s="58"/>
      <c r="C39" s="39"/>
      <c r="D39" s="40"/>
      <c r="E39" s="40"/>
      <c r="F39" s="40"/>
      <c r="G39" s="40"/>
      <c r="H39" s="40"/>
      <c r="I39" s="40"/>
      <c r="J39" s="40"/>
      <c r="K39" s="40"/>
      <c r="L39" s="40"/>
      <c r="M39" s="39"/>
    </row>
    <row r="40" spans="1:13" ht="18.75" x14ac:dyDescent="0.3">
      <c r="A40" s="58"/>
      <c r="B40" s="58"/>
      <c r="C40" s="39"/>
      <c r="D40" s="40"/>
      <c r="E40" s="40"/>
      <c r="F40" s="40"/>
      <c r="G40" s="40"/>
      <c r="H40" s="40"/>
      <c r="I40" s="40"/>
      <c r="J40" s="40"/>
      <c r="K40" s="40"/>
      <c r="L40" s="40"/>
      <c r="M40" s="39"/>
    </row>
    <row r="41" spans="1:13" ht="18.75" x14ac:dyDescent="0.3">
      <c r="A41" s="58"/>
      <c r="B41" s="58"/>
      <c r="C41" s="39"/>
      <c r="D41" s="40"/>
      <c r="E41" s="40"/>
      <c r="F41" s="40"/>
      <c r="G41" s="40"/>
      <c r="H41" s="40"/>
      <c r="I41" s="40"/>
      <c r="J41" s="40"/>
      <c r="K41" s="40"/>
      <c r="L41" s="40"/>
      <c r="M41" s="39"/>
    </row>
    <row r="42" spans="1:13" ht="18.75" x14ac:dyDescent="0.3">
      <c r="A42" s="58"/>
      <c r="B42" s="58"/>
      <c r="C42" s="39"/>
      <c r="D42" s="40"/>
      <c r="E42" s="40"/>
      <c r="F42" s="40"/>
      <c r="G42" s="40"/>
      <c r="H42" s="40"/>
      <c r="I42" s="40"/>
      <c r="J42" s="40"/>
      <c r="K42" s="40"/>
      <c r="L42" s="40"/>
      <c r="M42" s="39"/>
    </row>
    <row r="43" spans="1:13" ht="18.75" x14ac:dyDescent="0.3">
      <c r="A43" s="58"/>
      <c r="B43" s="58"/>
      <c r="C43" s="39"/>
      <c r="D43" s="40"/>
      <c r="E43" s="40"/>
      <c r="F43" s="40"/>
      <c r="G43" s="40"/>
      <c r="H43" s="40"/>
      <c r="I43" s="40"/>
      <c r="J43" s="40"/>
      <c r="K43" s="40"/>
      <c r="L43" s="40"/>
      <c r="M43" s="39"/>
    </row>
    <row r="44" spans="1:13" ht="18.75" x14ac:dyDescent="0.3">
      <c r="A44" s="58"/>
      <c r="B44" s="58"/>
      <c r="C44" s="39"/>
      <c r="D44" s="40"/>
      <c r="E44" s="40"/>
      <c r="F44" s="40"/>
      <c r="G44" s="40"/>
      <c r="H44" s="40"/>
      <c r="I44" s="40"/>
      <c r="J44" s="40"/>
      <c r="K44" s="40"/>
      <c r="L44" s="40"/>
      <c r="M44" s="39"/>
    </row>
    <row r="45" spans="1:13" ht="18.75" x14ac:dyDescent="0.3">
      <c r="A45" s="58"/>
      <c r="B45" s="58"/>
      <c r="C45" s="39"/>
      <c r="D45" s="40"/>
      <c r="E45" s="40"/>
      <c r="F45" s="40"/>
      <c r="G45" s="40"/>
      <c r="H45" s="40"/>
      <c r="I45" s="40"/>
      <c r="J45" s="40"/>
      <c r="K45" s="40"/>
      <c r="L45" s="40"/>
      <c r="M45" s="39"/>
    </row>
    <row r="46" spans="1:13" ht="18.75" x14ac:dyDescent="0.3">
      <c r="A46" s="58"/>
      <c r="B46" s="58"/>
      <c r="C46" s="39"/>
      <c r="D46" s="40"/>
      <c r="E46" s="40"/>
      <c r="F46" s="40"/>
      <c r="G46" s="40"/>
      <c r="H46" s="40"/>
      <c r="I46" s="40"/>
      <c r="J46" s="40"/>
      <c r="K46" s="40"/>
      <c r="L46" s="40"/>
      <c r="M46" s="39"/>
    </row>
    <row r="47" spans="1:13" ht="18.75" x14ac:dyDescent="0.3">
      <c r="A47" s="58"/>
      <c r="B47" s="58"/>
      <c r="C47" s="39"/>
      <c r="D47" s="40"/>
      <c r="E47" s="40"/>
      <c r="F47" s="40"/>
      <c r="G47" s="40"/>
      <c r="H47" s="40"/>
      <c r="I47" s="40"/>
      <c r="J47" s="40"/>
      <c r="K47" s="40"/>
      <c r="L47" s="40"/>
      <c r="M47" s="39"/>
    </row>
    <row r="48" spans="1:13" ht="18.75" x14ac:dyDescent="0.3">
      <c r="A48" s="58"/>
      <c r="B48" s="58"/>
      <c r="C48" s="39"/>
      <c r="D48" s="40"/>
      <c r="E48" s="40"/>
      <c r="F48" s="40"/>
      <c r="G48" s="40"/>
      <c r="H48" s="40"/>
      <c r="I48" s="40"/>
      <c r="J48" s="40"/>
      <c r="K48" s="40"/>
      <c r="L48" s="40"/>
      <c r="M48" s="39"/>
    </row>
    <row r="49" spans="1:13" ht="18.75" x14ac:dyDescent="0.3">
      <c r="A49" s="58"/>
      <c r="B49" s="58"/>
      <c r="C49" s="39"/>
      <c r="D49" s="40"/>
      <c r="E49" s="40"/>
      <c r="F49" s="40"/>
      <c r="G49" s="40"/>
      <c r="H49" s="40"/>
      <c r="I49" s="40"/>
      <c r="J49" s="40"/>
      <c r="K49" s="40"/>
      <c r="L49" s="40"/>
      <c r="M49" s="39"/>
    </row>
    <row r="50" spans="1:13" ht="18.75" x14ac:dyDescent="0.3">
      <c r="A50" s="58"/>
      <c r="B50" s="58"/>
      <c r="C50" s="39"/>
      <c r="D50" s="40"/>
      <c r="E50" s="40"/>
      <c r="F50" s="40"/>
      <c r="G50" s="40"/>
      <c r="H50" s="40"/>
      <c r="I50" s="40"/>
      <c r="J50" s="40"/>
      <c r="K50" s="40"/>
      <c r="L50" s="40"/>
      <c r="M50" s="39"/>
    </row>
    <row r="51" spans="1:13" ht="18.75" x14ac:dyDescent="0.3">
      <c r="A51" s="58"/>
      <c r="B51" s="58"/>
      <c r="C51" s="39"/>
      <c r="D51" s="40"/>
      <c r="E51" s="40"/>
      <c r="F51" s="40"/>
      <c r="G51" s="40"/>
      <c r="H51" s="40"/>
      <c r="I51" s="40"/>
      <c r="J51" s="40"/>
      <c r="K51" s="40"/>
      <c r="L51" s="40"/>
      <c r="M51" s="39"/>
    </row>
    <row r="52" spans="1:13" ht="18.75" x14ac:dyDescent="0.3">
      <c r="A52" s="58"/>
      <c r="B52" s="58"/>
      <c r="C52" s="39"/>
      <c r="D52" s="40"/>
      <c r="E52" s="40"/>
      <c r="F52" s="40"/>
      <c r="G52" s="40"/>
      <c r="H52" s="40"/>
      <c r="I52" s="40"/>
      <c r="J52" s="40"/>
      <c r="K52" s="40"/>
      <c r="L52" s="40"/>
      <c r="M52" s="39"/>
    </row>
    <row r="53" spans="1:13" ht="18.75" x14ac:dyDescent="0.3">
      <c r="A53" s="58"/>
      <c r="B53" s="58"/>
      <c r="C53" s="39"/>
      <c r="D53" s="40"/>
      <c r="E53" s="40"/>
      <c r="F53" s="40"/>
      <c r="G53" s="40"/>
      <c r="H53" s="40"/>
      <c r="I53" s="40"/>
      <c r="J53" s="40"/>
      <c r="K53" s="40"/>
      <c r="L53" s="40"/>
      <c r="M53" s="39"/>
    </row>
  </sheetData>
  <mergeCells count="2">
    <mergeCell ref="A8:B8"/>
    <mergeCell ref="A2:M2"/>
  </mergeCells>
  <pageMargins left="0.7" right="0.7" top="0.75" bottom="0.75" header="0.3" footer="0.3"/>
  <pageSetup scale="4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51"/>
  <sheetViews>
    <sheetView topLeftCell="A7" workbookViewId="0">
      <selection activeCell="A16" sqref="A16:R21"/>
    </sheetView>
  </sheetViews>
  <sheetFormatPr defaultRowHeight="15" x14ac:dyDescent="0.25"/>
  <cols>
    <col min="1" max="1" width="30.7109375" bestFit="1" customWidth="1"/>
    <col min="18" max="18" width="60.28515625" customWidth="1"/>
  </cols>
  <sheetData>
    <row r="1" spans="1:18" ht="49.5" customHeight="1" x14ac:dyDescent="0.25">
      <c r="A1" s="780" t="s">
        <v>89</v>
      </c>
      <c r="B1" s="781"/>
      <c r="C1" s="781"/>
      <c r="D1" s="781"/>
      <c r="E1" s="781"/>
      <c r="F1" s="781"/>
      <c r="G1" s="781"/>
      <c r="H1" s="781"/>
      <c r="I1" s="781"/>
      <c r="J1" s="781"/>
      <c r="K1" s="781"/>
      <c r="L1" s="781"/>
      <c r="M1" s="781"/>
      <c r="N1" s="781"/>
      <c r="O1" s="781"/>
      <c r="P1" s="781"/>
      <c r="Q1" s="781"/>
      <c r="R1" s="782"/>
    </row>
    <row r="2" spans="1:18" x14ac:dyDescent="0.25">
      <c r="A2" s="8" t="s">
        <v>90</v>
      </c>
      <c r="B2" s="783" t="s">
        <v>99</v>
      </c>
      <c r="C2" s="784"/>
      <c r="D2" s="784"/>
      <c r="E2" s="784"/>
      <c r="F2" s="784"/>
      <c r="G2" s="784"/>
      <c r="H2" s="784"/>
      <c r="I2" s="784"/>
      <c r="J2" s="784"/>
      <c r="K2" s="784"/>
      <c r="L2" s="784"/>
      <c r="M2" s="784"/>
      <c r="N2" s="784"/>
      <c r="O2" s="784"/>
      <c r="P2" s="784"/>
      <c r="Q2" s="784"/>
      <c r="R2" s="785"/>
    </row>
    <row r="3" spans="1:18" x14ac:dyDescent="0.25">
      <c r="A3" s="7"/>
      <c r="B3" s="826" t="s">
        <v>140</v>
      </c>
      <c r="C3" s="827"/>
      <c r="D3" s="827"/>
      <c r="E3" s="827"/>
      <c r="F3" s="827"/>
      <c r="G3" s="827"/>
      <c r="H3" s="827"/>
      <c r="I3" s="827"/>
      <c r="J3" s="827"/>
      <c r="K3" s="827"/>
      <c r="L3" s="827"/>
      <c r="M3" s="827"/>
      <c r="N3" s="827"/>
      <c r="O3" s="827"/>
      <c r="P3" s="827"/>
      <c r="Q3" s="827"/>
      <c r="R3" s="828"/>
    </row>
    <row r="4" spans="1:18" x14ac:dyDescent="0.25">
      <c r="A4" s="79" t="s">
        <v>142</v>
      </c>
      <c r="B4" s="826" t="s">
        <v>141</v>
      </c>
      <c r="C4" s="827"/>
      <c r="D4" s="827"/>
      <c r="E4" s="827"/>
      <c r="F4" s="827"/>
      <c r="G4" s="827"/>
      <c r="H4" s="827"/>
      <c r="I4" s="827"/>
      <c r="J4" s="827"/>
      <c r="K4" s="827"/>
      <c r="L4" s="827"/>
      <c r="M4" s="827"/>
      <c r="N4" s="827"/>
      <c r="O4" s="827"/>
      <c r="P4" s="827"/>
      <c r="Q4" s="827"/>
      <c r="R4" s="828"/>
    </row>
    <row r="5" spans="1:18" x14ac:dyDescent="0.25">
      <c r="A5" s="7"/>
      <c r="B5" s="844" t="s">
        <v>98</v>
      </c>
      <c r="C5" s="845"/>
      <c r="D5" s="845"/>
      <c r="E5" s="845"/>
      <c r="F5" s="845"/>
      <c r="G5" s="845"/>
      <c r="H5" s="845"/>
      <c r="I5" s="845"/>
      <c r="J5" s="845"/>
      <c r="K5" s="845"/>
      <c r="L5" s="845"/>
      <c r="M5" s="845"/>
      <c r="N5" s="845"/>
      <c r="O5" s="845"/>
      <c r="P5" s="845"/>
      <c r="Q5" s="845"/>
      <c r="R5" s="846"/>
    </row>
    <row r="6" spans="1:18" ht="15.75" thickBot="1" x14ac:dyDescent="0.3">
      <c r="A6" s="7"/>
      <c r="B6" s="826"/>
      <c r="C6" s="827"/>
      <c r="D6" s="827"/>
      <c r="E6" s="827"/>
      <c r="F6" s="827"/>
      <c r="G6" s="827"/>
      <c r="H6" s="827"/>
      <c r="I6" s="827"/>
      <c r="J6" s="827"/>
      <c r="K6" s="827"/>
      <c r="L6" s="827"/>
      <c r="M6" s="827"/>
      <c r="N6" s="827"/>
      <c r="O6" s="827"/>
      <c r="P6" s="827"/>
      <c r="Q6" s="827"/>
      <c r="R6" s="828"/>
    </row>
    <row r="7" spans="1:18" s="488" customFormat="1" ht="15.75" customHeight="1" thickBot="1" x14ac:dyDescent="0.3">
      <c r="A7" s="768" t="s">
        <v>403</v>
      </c>
      <c r="B7" s="769"/>
      <c r="C7" s="769"/>
      <c r="D7" s="769"/>
      <c r="E7" s="769"/>
      <c r="F7" s="769"/>
      <c r="G7" s="769"/>
      <c r="H7" s="769"/>
      <c r="I7" s="769"/>
      <c r="J7" s="769"/>
      <c r="K7" s="769"/>
      <c r="L7" s="769"/>
      <c r="M7" s="769"/>
      <c r="N7" s="769"/>
      <c r="O7" s="769"/>
      <c r="P7" s="769"/>
      <c r="Q7" s="769"/>
      <c r="R7" s="770"/>
    </row>
    <row r="8" spans="1:18" s="488" customFormat="1" x14ac:dyDescent="0.25">
      <c r="A8" s="847" t="s">
        <v>530</v>
      </c>
      <c r="B8" s="848"/>
      <c r="C8" s="848"/>
      <c r="D8" s="848"/>
      <c r="E8" s="848"/>
      <c r="F8" s="848"/>
      <c r="G8" s="848"/>
      <c r="H8" s="848"/>
      <c r="I8" s="848"/>
      <c r="J8" s="848"/>
      <c r="K8" s="848"/>
      <c r="L8" s="848"/>
      <c r="M8" s="848"/>
      <c r="N8" s="848"/>
      <c r="O8" s="848"/>
      <c r="P8" s="848"/>
      <c r="Q8" s="848"/>
      <c r="R8" s="849"/>
    </row>
    <row r="9" spans="1:18" s="488" customFormat="1" x14ac:dyDescent="0.25">
      <c r="A9" s="850"/>
      <c r="B9" s="851"/>
      <c r="C9" s="851"/>
      <c r="D9" s="851"/>
      <c r="E9" s="851"/>
      <c r="F9" s="851"/>
      <c r="G9" s="851"/>
      <c r="H9" s="851"/>
      <c r="I9" s="851"/>
      <c r="J9" s="851"/>
      <c r="K9" s="851"/>
      <c r="L9" s="851"/>
      <c r="M9" s="851"/>
      <c r="N9" s="851"/>
      <c r="O9" s="851"/>
      <c r="P9" s="851"/>
      <c r="Q9" s="851"/>
      <c r="R9" s="852"/>
    </row>
    <row r="10" spans="1:18" s="488" customFormat="1" x14ac:dyDescent="0.25">
      <c r="A10" s="850"/>
      <c r="B10" s="851"/>
      <c r="C10" s="851"/>
      <c r="D10" s="851"/>
      <c r="E10" s="851"/>
      <c r="F10" s="851"/>
      <c r="G10" s="851"/>
      <c r="H10" s="851"/>
      <c r="I10" s="851"/>
      <c r="J10" s="851"/>
      <c r="K10" s="851"/>
      <c r="L10" s="851"/>
      <c r="M10" s="851"/>
      <c r="N10" s="851"/>
      <c r="O10" s="851"/>
      <c r="P10" s="851"/>
      <c r="Q10" s="851"/>
      <c r="R10" s="852"/>
    </row>
    <row r="11" spans="1:18" s="488" customFormat="1" x14ac:dyDescent="0.25">
      <c r="A11" s="850"/>
      <c r="B11" s="851"/>
      <c r="C11" s="851"/>
      <c r="D11" s="851"/>
      <c r="E11" s="851"/>
      <c r="F11" s="851"/>
      <c r="G11" s="851"/>
      <c r="H11" s="851"/>
      <c r="I11" s="851"/>
      <c r="J11" s="851"/>
      <c r="K11" s="851"/>
      <c r="L11" s="851"/>
      <c r="M11" s="851"/>
      <c r="N11" s="851"/>
      <c r="O11" s="851"/>
      <c r="P11" s="851"/>
      <c r="Q11" s="851"/>
      <c r="R11" s="852"/>
    </row>
    <row r="12" spans="1:18" s="488" customFormat="1" x14ac:dyDescent="0.25">
      <c r="A12" s="850"/>
      <c r="B12" s="851"/>
      <c r="C12" s="851"/>
      <c r="D12" s="851"/>
      <c r="E12" s="851"/>
      <c r="F12" s="851"/>
      <c r="G12" s="851"/>
      <c r="H12" s="851"/>
      <c r="I12" s="851"/>
      <c r="J12" s="851"/>
      <c r="K12" s="851"/>
      <c r="L12" s="851"/>
      <c r="M12" s="851"/>
      <c r="N12" s="851"/>
      <c r="O12" s="851"/>
      <c r="P12" s="851"/>
      <c r="Q12" s="851"/>
      <c r="R12" s="852"/>
    </row>
    <row r="13" spans="1:18" s="488" customFormat="1" ht="216.75" customHeight="1" thickBot="1" x14ac:dyDescent="0.3">
      <c r="A13" s="853"/>
      <c r="B13" s="854"/>
      <c r="C13" s="854"/>
      <c r="D13" s="854"/>
      <c r="E13" s="854"/>
      <c r="F13" s="854"/>
      <c r="G13" s="854"/>
      <c r="H13" s="854"/>
      <c r="I13" s="854"/>
      <c r="J13" s="854"/>
      <c r="K13" s="854"/>
      <c r="L13" s="854"/>
      <c r="M13" s="854"/>
      <c r="N13" s="854"/>
      <c r="O13" s="854"/>
      <c r="P13" s="854"/>
      <c r="Q13" s="854"/>
      <c r="R13" s="855"/>
    </row>
    <row r="14" spans="1:18" s="488" customFormat="1" ht="15.75" thickBot="1" x14ac:dyDescent="0.3">
      <c r="A14" s="768" t="s">
        <v>100</v>
      </c>
      <c r="B14" s="769"/>
      <c r="C14" s="769"/>
      <c r="D14" s="769"/>
      <c r="E14" s="769"/>
      <c r="F14" s="769"/>
      <c r="G14" s="769"/>
      <c r="H14" s="769"/>
      <c r="I14" s="769"/>
      <c r="J14" s="769"/>
      <c r="K14" s="769"/>
      <c r="L14" s="769"/>
      <c r="M14" s="769"/>
      <c r="N14" s="769"/>
      <c r="O14" s="769"/>
      <c r="P14" s="769"/>
      <c r="Q14" s="769"/>
      <c r="R14" s="770"/>
    </row>
    <row r="15" spans="1:18" ht="15.75" thickBot="1" x14ac:dyDescent="0.3">
      <c r="A15" s="768" t="s">
        <v>88</v>
      </c>
      <c r="B15" s="769"/>
      <c r="C15" s="769"/>
      <c r="D15" s="769"/>
      <c r="E15" s="769"/>
      <c r="F15" s="769"/>
      <c r="G15" s="769"/>
      <c r="H15" s="769"/>
      <c r="I15" s="769"/>
      <c r="J15" s="769"/>
      <c r="K15" s="769"/>
      <c r="L15" s="769"/>
      <c r="M15" s="769"/>
      <c r="N15" s="769"/>
      <c r="O15" s="769"/>
      <c r="P15" s="769"/>
      <c r="Q15" s="769"/>
      <c r="R15" s="770"/>
    </row>
    <row r="16" spans="1:18" x14ac:dyDescent="0.25">
      <c r="A16" s="847" t="s">
        <v>123</v>
      </c>
      <c r="B16" s="848"/>
      <c r="C16" s="848"/>
      <c r="D16" s="848"/>
      <c r="E16" s="848"/>
      <c r="F16" s="848"/>
      <c r="G16" s="848"/>
      <c r="H16" s="848"/>
      <c r="I16" s="848"/>
      <c r="J16" s="848"/>
      <c r="K16" s="848"/>
      <c r="L16" s="848"/>
      <c r="M16" s="848"/>
      <c r="N16" s="848"/>
      <c r="O16" s="848"/>
      <c r="P16" s="848"/>
      <c r="Q16" s="848"/>
      <c r="R16" s="849"/>
    </row>
    <row r="17" spans="1:18" x14ac:dyDescent="0.25">
      <c r="A17" s="850"/>
      <c r="B17" s="851"/>
      <c r="C17" s="851"/>
      <c r="D17" s="851"/>
      <c r="E17" s="851"/>
      <c r="F17" s="851"/>
      <c r="G17" s="851"/>
      <c r="H17" s="851"/>
      <c r="I17" s="851"/>
      <c r="J17" s="851"/>
      <c r="K17" s="851"/>
      <c r="L17" s="851"/>
      <c r="M17" s="851"/>
      <c r="N17" s="851"/>
      <c r="O17" s="851"/>
      <c r="P17" s="851"/>
      <c r="Q17" s="851"/>
      <c r="R17" s="852"/>
    </row>
    <row r="18" spans="1:18" x14ac:dyDescent="0.25">
      <c r="A18" s="850"/>
      <c r="B18" s="851"/>
      <c r="C18" s="851"/>
      <c r="D18" s="851"/>
      <c r="E18" s="851"/>
      <c r="F18" s="851"/>
      <c r="G18" s="851"/>
      <c r="H18" s="851"/>
      <c r="I18" s="851"/>
      <c r="J18" s="851"/>
      <c r="K18" s="851"/>
      <c r="L18" s="851"/>
      <c r="M18" s="851"/>
      <c r="N18" s="851"/>
      <c r="O18" s="851"/>
      <c r="P18" s="851"/>
      <c r="Q18" s="851"/>
      <c r="R18" s="852"/>
    </row>
    <row r="19" spans="1:18" x14ac:dyDescent="0.25">
      <c r="A19" s="850"/>
      <c r="B19" s="851"/>
      <c r="C19" s="851"/>
      <c r="D19" s="851"/>
      <c r="E19" s="851"/>
      <c r="F19" s="851"/>
      <c r="G19" s="851"/>
      <c r="H19" s="851"/>
      <c r="I19" s="851"/>
      <c r="J19" s="851"/>
      <c r="K19" s="851"/>
      <c r="L19" s="851"/>
      <c r="M19" s="851"/>
      <c r="N19" s="851"/>
      <c r="O19" s="851"/>
      <c r="P19" s="851"/>
      <c r="Q19" s="851"/>
      <c r="R19" s="852"/>
    </row>
    <row r="20" spans="1:18" x14ac:dyDescent="0.25">
      <c r="A20" s="850"/>
      <c r="B20" s="851"/>
      <c r="C20" s="851"/>
      <c r="D20" s="851"/>
      <c r="E20" s="851"/>
      <c r="F20" s="851"/>
      <c r="G20" s="851"/>
      <c r="H20" s="851"/>
      <c r="I20" s="851"/>
      <c r="J20" s="851"/>
      <c r="K20" s="851"/>
      <c r="L20" s="851"/>
      <c r="M20" s="851"/>
      <c r="N20" s="851"/>
      <c r="O20" s="851"/>
      <c r="P20" s="851"/>
      <c r="Q20" s="851"/>
      <c r="R20" s="852"/>
    </row>
    <row r="21" spans="1:18" ht="15.75" thickBot="1" x14ac:dyDescent="0.3">
      <c r="A21" s="853"/>
      <c r="B21" s="854"/>
      <c r="C21" s="854"/>
      <c r="D21" s="854"/>
      <c r="E21" s="854"/>
      <c r="F21" s="854"/>
      <c r="G21" s="854"/>
      <c r="H21" s="854"/>
      <c r="I21" s="854"/>
      <c r="J21" s="854"/>
      <c r="K21" s="854"/>
      <c r="L21" s="854"/>
      <c r="M21" s="854"/>
      <c r="N21" s="854"/>
      <c r="O21" s="854"/>
      <c r="P21" s="854"/>
      <c r="Q21" s="854"/>
      <c r="R21" s="855"/>
    </row>
    <row r="22" spans="1:18" ht="15.75" thickBot="1" x14ac:dyDescent="0.3">
      <c r="A22" s="768" t="s">
        <v>100</v>
      </c>
      <c r="B22" s="769"/>
      <c r="C22" s="769"/>
      <c r="D22" s="769"/>
      <c r="E22" s="769"/>
      <c r="F22" s="769"/>
      <c r="G22" s="769"/>
      <c r="H22" s="769"/>
      <c r="I22" s="769"/>
      <c r="J22" s="769"/>
      <c r="K22" s="769"/>
      <c r="L22" s="769"/>
      <c r="M22" s="769"/>
      <c r="N22" s="769"/>
      <c r="O22" s="769"/>
      <c r="P22" s="769"/>
      <c r="Q22" s="769"/>
      <c r="R22" s="770"/>
    </row>
    <row r="23" spans="1:18" ht="15" customHeight="1" x14ac:dyDescent="0.25">
      <c r="A23" s="759" t="s">
        <v>531</v>
      </c>
      <c r="B23" s="760"/>
      <c r="C23" s="760"/>
      <c r="D23" s="760"/>
      <c r="E23" s="760"/>
      <c r="F23" s="760"/>
      <c r="G23" s="760"/>
      <c r="H23" s="760"/>
      <c r="I23" s="760"/>
      <c r="J23" s="760"/>
      <c r="K23" s="760"/>
      <c r="L23" s="760"/>
      <c r="M23" s="760"/>
      <c r="N23" s="760"/>
      <c r="O23" s="760"/>
      <c r="P23" s="760"/>
      <c r="Q23" s="760"/>
      <c r="R23" s="761"/>
    </row>
    <row r="24" spans="1:18" x14ac:dyDescent="0.25">
      <c r="A24" s="762"/>
      <c r="B24" s="763"/>
      <c r="C24" s="763"/>
      <c r="D24" s="763"/>
      <c r="E24" s="763"/>
      <c r="F24" s="763"/>
      <c r="G24" s="763"/>
      <c r="H24" s="763"/>
      <c r="I24" s="763"/>
      <c r="J24" s="763"/>
      <c r="K24" s="763"/>
      <c r="L24" s="763"/>
      <c r="M24" s="763"/>
      <c r="N24" s="763"/>
      <c r="O24" s="763"/>
      <c r="P24" s="763"/>
      <c r="Q24" s="763"/>
      <c r="R24" s="764"/>
    </row>
    <row r="25" spans="1:18" x14ac:dyDescent="0.25">
      <c r="A25" s="762"/>
      <c r="B25" s="763"/>
      <c r="C25" s="763"/>
      <c r="D25" s="763"/>
      <c r="E25" s="763"/>
      <c r="F25" s="763"/>
      <c r="G25" s="763"/>
      <c r="H25" s="763"/>
      <c r="I25" s="763"/>
      <c r="J25" s="763"/>
      <c r="K25" s="763"/>
      <c r="L25" s="763"/>
      <c r="M25" s="763"/>
      <c r="N25" s="763"/>
      <c r="O25" s="763"/>
      <c r="P25" s="763"/>
      <c r="Q25" s="763"/>
      <c r="R25" s="764"/>
    </row>
    <row r="26" spans="1:18" x14ac:dyDescent="0.25">
      <c r="A26" s="762"/>
      <c r="B26" s="763"/>
      <c r="C26" s="763"/>
      <c r="D26" s="763"/>
      <c r="E26" s="763"/>
      <c r="F26" s="763"/>
      <c r="G26" s="763"/>
      <c r="H26" s="763"/>
      <c r="I26" s="763"/>
      <c r="J26" s="763"/>
      <c r="K26" s="763"/>
      <c r="L26" s="763"/>
      <c r="M26" s="763"/>
      <c r="N26" s="763"/>
      <c r="O26" s="763"/>
      <c r="P26" s="763"/>
      <c r="Q26" s="763"/>
      <c r="R26" s="764"/>
    </row>
    <row r="27" spans="1:18" x14ac:dyDescent="0.25">
      <c r="A27" s="762"/>
      <c r="B27" s="763"/>
      <c r="C27" s="763"/>
      <c r="D27" s="763"/>
      <c r="E27" s="763"/>
      <c r="F27" s="763"/>
      <c r="G27" s="763"/>
      <c r="H27" s="763"/>
      <c r="I27" s="763"/>
      <c r="J27" s="763"/>
      <c r="K27" s="763"/>
      <c r="L27" s="763"/>
      <c r="M27" s="763"/>
      <c r="N27" s="763"/>
      <c r="O27" s="763"/>
      <c r="P27" s="763"/>
      <c r="Q27" s="763"/>
      <c r="R27" s="764"/>
    </row>
    <row r="28" spans="1:18" x14ac:dyDescent="0.25">
      <c r="A28" s="762"/>
      <c r="B28" s="763"/>
      <c r="C28" s="763"/>
      <c r="D28" s="763"/>
      <c r="E28" s="763"/>
      <c r="F28" s="763"/>
      <c r="G28" s="763"/>
      <c r="H28" s="763"/>
      <c r="I28" s="763"/>
      <c r="J28" s="763"/>
      <c r="K28" s="763"/>
      <c r="L28" s="763"/>
      <c r="M28" s="763"/>
      <c r="N28" s="763"/>
      <c r="O28" s="763"/>
      <c r="P28" s="763"/>
      <c r="Q28" s="763"/>
      <c r="R28" s="764"/>
    </row>
    <row r="29" spans="1:18" x14ac:dyDescent="0.25">
      <c r="A29" s="762"/>
      <c r="B29" s="763"/>
      <c r="C29" s="763"/>
      <c r="D29" s="763"/>
      <c r="E29" s="763"/>
      <c r="F29" s="763"/>
      <c r="G29" s="763"/>
      <c r="H29" s="763"/>
      <c r="I29" s="763"/>
      <c r="J29" s="763"/>
      <c r="K29" s="763"/>
      <c r="L29" s="763"/>
      <c r="M29" s="763"/>
      <c r="N29" s="763"/>
      <c r="O29" s="763"/>
      <c r="P29" s="763"/>
      <c r="Q29" s="763"/>
      <c r="R29" s="764"/>
    </row>
    <row r="30" spans="1:18" x14ac:dyDescent="0.25">
      <c r="A30" s="762"/>
      <c r="B30" s="763"/>
      <c r="C30" s="763"/>
      <c r="D30" s="763"/>
      <c r="E30" s="763"/>
      <c r="F30" s="763"/>
      <c r="G30" s="763"/>
      <c r="H30" s="763"/>
      <c r="I30" s="763"/>
      <c r="J30" s="763"/>
      <c r="K30" s="763"/>
      <c r="L30" s="763"/>
      <c r="M30" s="763"/>
      <c r="N30" s="763"/>
      <c r="O30" s="763"/>
      <c r="P30" s="763"/>
      <c r="Q30" s="763"/>
      <c r="R30" s="764"/>
    </row>
    <row r="31" spans="1:18" x14ac:dyDescent="0.25">
      <c r="A31" s="762"/>
      <c r="B31" s="763"/>
      <c r="C31" s="763"/>
      <c r="D31" s="763"/>
      <c r="E31" s="763"/>
      <c r="F31" s="763"/>
      <c r="G31" s="763"/>
      <c r="H31" s="763"/>
      <c r="I31" s="763"/>
      <c r="J31" s="763"/>
      <c r="K31" s="763"/>
      <c r="L31" s="763"/>
      <c r="M31" s="763"/>
      <c r="N31" s="763"/>
      <c r="O31" s="763"/>
      <c r="P31" s="763"/>
      <c r="Q31" s="763"/>
      <c r="R31" s="764"/>
    </row>
    <row r="32" spans="1:18" x14ac:dyDescent="0.25">
      <c r="A32" s="762"/>
      <c r="B32" s="763"/>
      <c r="C32" s="763"/>
      <c r="D32" s="763"/>
      <c r="E32" s="763"/>
      <c r="F32" s="763"/>
      <c r="G32" s="763"/>
      <c r="H32" s="763"/>
      <c r="I32" s="763"/>
      <c r="J32" s="763"/>
      <c r="K32" s="763"/>
      <c r="L32" s="763"/>
      <c r="M32" s="763"/>
      <c r="N32" s="763"/>
      <c r="O32" s="763"/>
      <c r="P32" s="763"/>
      <c r="Q32" s="763"/>
      <c r="R32" s="764"/>
    </row>
    <row r="33" spans="1:18" x14ac:dyDescent="0.25">
      <c r="A33" s="762"/>
      <c r="B33" s="763"/>
      <c r="C33" s="763"/>
      <c r="D33" s="763"/>
      <c r="E33" s="763"/>
      <c r="F33" s="763"/>
      <c r="G33" s="763"/>
      <c r="H33" s="763"/>
      <c r="I33" s="763"/>
      <c r="J33" s="763"/>
      <c r="K33" s="763"/>
      <c r="L33" s="763"/>
      <c r="M33" s="763"/>
      <c r="N33" s="763"/>
      <c r="O33" s="763"/>
      <c r="P33" s="763"/>
      <c r="Q33" s="763"/>
      <c r="R33" s="764"/>
    </row>
    <row r="34" spans="1:18" x14ac:dyDescent="0.25">
      <c r="A34" s="762"/>
      <c r="B34" s="763"/>
      <c r="C34" s="763"/>
      <c r="D34" s="763"/>
      <c r="E34" s="763"/>
      <c r="F34" s="763"/>
      <c r="G34" s="763"/>
      <c r="H34" s="763"/>
      <c r="I34" s="763"/>
      <c r="J34" s="763"/>
      <c r="K34" s="763"/>
      <c r="L34" s="763"/>
      <c r="M34" s="763"/>
      <c r="N34" s="763"/>
      <c r="O34" s="763"/>
      <c r="P34" s="763"/>
      <c r="Q34" s="763"/>
      <c r="R34" s="764"/>
    </row>
    <row r="35" spans="1:18" x14ac:dyDescent="0.25">
      <c r="A35" s="762"/>
      <c r="B35" s="763"/>
      <c r="C35" s="763"/>
      <c r="D35" s="763"/>
      <c r="E35" s="763"/>
      <c r="F35" s="763"/>
      <c r="G35" s="763"/>
      <c r="H35" s="763"/>
      <c r="I35" s="763"/>
      <c r="J35" s="763"/>
      <c r="K35" s="763"/>
      <c r="L35" s="763"/>
      <c r="M35" s="763"/>
      <c r="N35" s="763"/>
      <c r="O35" s="763"/>
      <c r="P35" s="763"/>
      <c r="Q35" s="763"/>
      <c r="R35" s="764"/>
    </row>
    <row r="36" spans="1:18" x14ac:dyDescent="0.25">
      <c r="A36" s="829"/>
      <c r="B36" s="830"/>
      <c r="C36" s="830"/>
      <c r="D36" s="830"/>
      <c r="E36" s="830"/>
      <c r="F36" s="830"/>
      <c r="G36" s="830"/>
      <c r="H36" s="830"/>
      <c r="I36" s="830"/>
      <c r="J36" s="830"/>
      <c r="K36" s="830"/>
      <c r="L36" s="830"/>
      <c r="M36" s="830"/>
      <c r="N36" s="830"/>
      <c r="O36" s="830"/>
      <c r="P36" s="830"/>
      <c r="Q36" s="830"/>
      <c r="R36" s="831"/>
    </row>
    <row r="37" spans="1:18" x14ac:dyDescent="0.25">
      <c r="A37" s="829"/>
      <c r="B37" s="830"/>
      <c r="C37" s="830"/>
      <c r="D37" s="830"/>
      <c r="E37" s="830"/>
      <c r="F37" s="830"/>
      <c r="G37" s="830"/>
      <c r="H37" s="830"/>
      <c r="I37" s="830"/>
      <c r="J37" s="830"/>
      <c r="K37" s="830"/>
      <c r="L37" s="830"/>
      <c r="M37" s="830"/>
      <c r="N37" s="830"/>
      <c r="O37" s="830"/>
      <c r="P37" s="830"/>
      <c r="Q37" s="830"/>
      <c r="R37" s="831"/>
    </row>
    <row r="38" spans="1:18" x14ac:dyDescent="0.25">
      <c r="A38" s="829"/>
      <c r="B38" s="830"/>
      <c r="C38" s="830"/>
      <c r="D38" s="830"/>
      <c r="E38" s="830"/>
      <c r="F38" s="830"/>
      <c r="G38" s="830"/>
      <c r="H38" s="830"/>
      <c r="I38" s="830"/>
      <c r="J38" s="830"/>
      <c r="K38" s="830"/>
      <c r="L38" s="830"/>
      <c r="M38" s="830"/>
      <c r="N38" s="830"/>
      <c r="O38" s="830"/>
      <c r="P38" s="830"/>
      <c r="Q38" s="830"/>
      <c r="R38" s="831"/>
    </row>
    <row r="39" spans="1:18" x14ac:dyDescent="0.25">
      <c r="A39" s="829"/>
      <c r="B39" s="830"/>
      <c r="C39" s="830"/>
      <c r="D39" s="830"/>
      <c r="E39" s="830"/>
      <c r="F39" s="830"/>
      <c r="G39" s="830"/>
      <c r="H39" s="830"/>
      <c r="I39" s="830"/>
      <c r="J39" s="830"/>
      <c r="K39" s="830"/>
      <c r="L39" s="830"/>
      <c r="M39" s="830"/>
      <c r="N39" s="830"/>
      <c r="O39" s="830"/>
      <c r="P39" s="830"/>
      <c r="Q39" s="830"/>
      <c r="R39" s="831"/>
    </row>
    <row r="40" spans="1:18" x14ac:dyDescent="0.25">
      <c r="A40" s="829"/>
      <c r="B40" s="830"/>
      <c r="C40" s="830"/>
      <c r="D40" s="830"/>
      <c r="E40" s="830"/>
      <c r="F40" s="830"/>
      <c r="G40" s="830"/>
      <c r="H40" s="830"/>
      <c r="I40" s="830"/>
      <c r="J40" s="830"/>
      <c r="K40" s="830"/>
      <c r="L40" s="830"/>
      <c r="M40" s="830"/>
      <c r="N40" s="830"/>
      <c r="O40" s="830"/>
      <c r="P40" s="830"/>
      <c r="Q40" s="830"/>
      <c r="R40" s="831"/>
    </row>
    <row r="41" spans="1:18" x14ac:dyDescent="0.25">
      <c r="A41" s="829"/>
      <c r="B41" s="830"/>
      <c r="C41" s="830"/>
      <c r="D41" s="830"/>
      <c r="E41" s="830"/>
      <c r="F41" s="830"/>
      <c r="G41" s="830"/>
      <c r="H41" s="830"/>
      <c r="I41" s="830"/>
      <c r="J41" s="830"/>
      <c r="K41" s="830"/>
      <c r="L41" s="830"/>
      <c r="M41" s="830"/>
      <c r="N41" s="830"/>
      <c r="O41" s="830"/>
      <c r="P41" s="830"/>
      <c r="Q41" s="830"/>
      <c r="R41" s="831"/>
    </row>
    <row r="42" spans="1:18" x14ac:dyDescent="0.25">
      <c r="A42" s="829"/>
      <c r="B42" s="830"/>
      <c r="C42" s="830"/>
      <c r="D42" s="830"/>
      <c r="E42" s="830"/>
      <c r="F42" s="830"/>
      <c r="G42" s="830"/>
      <c r="H42" s="830"/>
      <c r="I42" s="830"/>
      <c r="J42" s="830"/>
      <c r="K42" s="830"/>
      <c r="L42" s="830"/>
      <c r="M42" s="830"/>
      <c r="N42" s="830"/>
      <c r="O42" s="830"/>
      <c r="P42" s="830"/>
      <c r="Q42" s="830"/>
      <c r="R42" s="831"/>
    </row>
    <row r="43" spans="1:18" x14ac:dyDescent="0.25">
      <c r="A43" s="829"/>
      <c r="B43" s="830"/>
      <c r="C43" s="830"/>
      <c r="D43" s="830"/>
      <c r="E43" s="830"/>
      <c r="F43" s="830"/>
      <c r="G43" s="830"/>
      <c r="H43" s="830"/>
      <c r="I43" s="830"/>
      <c r="J43" s="830"/>
      <c r="K43" s="830"/>
      <c r="L43" s="830"/>
      <c r="M43" s="830"/>
      <c r="N43" s="830"/>
      <c r="O43" s="830"/>
      <c r="P43" s="830"/>
      <c r="Q43" s="830"/>
      <c r="R43" s="831"/>
    </row>
    <row r="44" spans="1:18" x14ac:dyDescent="0.25">
      <c r="A44" s="829"/>
      <c r="B44" s="830"/>
      <c r="C44" s="830"/>
      <c r="D44" s="830"/>
      <c r="E44" s="830"/>
      <c r="F44" s="830"/>
      <c r="G44" s="830"/>
      <c r="H44" s="830"/>
      <c r="I44" s="830"/>
      <c r="J44" s="830"/>
      <c r="K44" s="830"/>
      <c r="L44" s="830"/>
      <c r="M44" s="830"/>
      <c r="N44" s="830"/>
      <c r="O44" s="830"/>
      <c r="P44" s="830"/>
      <c r="Q44" s="830"/>
      <c r="R44" s="831"/>
    </row>
    <row r="45" spans="1:18" x14ac:dyDescent="0.25">
      <c r="A45" s="829"/>
      <c r="B45" s="830"/>
      <c r="C45" s="830"/>
      <c r="D45" s="830"/>
      <c r="E45" s="830"/>
      <c r="F45" s="830"/>
      <c r="G45" s="830"/>
      <c r="H45" s="830"/>
      <c r="I45" s="830"/>
      <c r="J45" s="830"/>
      <c r="K45" s="830"/>
      <c r="L45" s="830"/>
      <c r="M45" s="830"/>
      <c r="N45" s="830"/>
      <c r="O45" s="830"/>
      <c r="P45" s="830"/>
      <c r="Q45" s="830"/>
      <c r="R45" s="831"/>
    </row>
    <row r="46" spans="1:18" x14ac:dyDescent="0.25">
      <c r="A46" s="829"/>
      <c r="B46" s="830"/>
      <c r="C46" s="830"/>
      <c r="D46" s="830"/>
      <c r="E46" s="830"/>
      <c r="F46" s="830"/>
      <c r="G46" s="830"/>
      <c r="H46" s="830"/>
      <c r="I46" s="830"/>
      <c r="J46" s="830"/>
      <c r="K46" s="830"/>
      <c r="L46" s="830"/>
      <c r="M46" s="830"/>
      <c r="N46" s="830"/>
      <c r="O46" s="830"/>
      <c r="P46" s="830"/>
      <c r="Q46" s="830"/>
      <c r="R46" s="831"/>
    </row>
    <row r="47" spans="1:18" x14ac:dyDescent="0.25">
      <c r="A47" s="829"/>
      <c r="B47" s="830"/>
      <c r="C47" s="830"/>
      <c r="D47" s="830"/>
      <c r="E47" s="830"/>
      <c r="F47" s="830"/>
      <c r="G47" s="830"/>
      <c r="H47" s="830"/>
      <c r="I47" s="830"/>
      <c r="J47" s="830"/>
      <c r="K47" s="830"/>
      <c r="L47" s="830"/>
      <c r="M47" s="830"/>
      <c r="N47" s="830"/>
      <c r="O47" s="830"/>
      <c r="P47" s="830"/>
      <c r="Q47" s="830"/>
      <c r="R47" s="831"/>
    </row>
    <row r="48" spans="1:18" x14ac:dyDescent="0.25">
      <c r="A48" s="829"/>
      <c r="B48" s="830"/>
      <c r="C48" s="830"/>
      <c r="D48" s="830"/>
      <c r="E48" s="830"/>
      <c r="F48" s="830"/>
      <c r="G48" s="830"/>
      <c r="H48" s="830"/>
      <c r="I48" s="830"/>
      <c r="J48" s="830"/>
      <c r="K48" s="830"/>
      <c r="L48" s="830"/>
      <c r="M48" s="830"/>
      <c r="N48" s="830"/>
      <c r="O48" s="830"/>
      <c r="P48" s="830"/>
      <c r="Q48" s="830"/>
      <c r="R48" s="831"/>
    </row>
    <row r="49" spans="1:18" x14ac:dyDescent="0.25">
      <c r="A49" s="829"/>
      <c r="B49" s="830"/>
      <c r="C49" s="830"/>
      <c r="D49" s="830"/>
      <c r="E49" s="830"/>
      <c r="F49" s="830"/>
      <c r="G49" s="830"/>
      <c r="H49" s="830"/>
      <c r="I49" s="830"/>
      <c r="J49" s="830"/>
      <c r="K49" s="830"/>
      <c r="L49" s="830"/>
      <c r="M49" s="830"/>
      <c r="N49" s="830"/>
      <c r="O49" s="830"/>
      <c r="P49" s="830"/>
      <c r="Q49" s="830"/>
      <c r="R49" s="831"/>
    </row>
    <row r="50" spans="1:18" x14ac:dyDescent="0.25">
      <c r="A50" s="829"/>
      <c r="B50" s="830"/>
      <c r="C50" s="830"/>
      <c r="D50" s="830"/>
      <c r="E50" s="830"/>
      <c r="F50" s="830"/>
      <c r="G50" s="830"/>
      <c r="H50" s="830"/>
      <c r="I50" s="830"/>
      <c r="J50" s="830"/>
      <c r="K50" s="830"/>
      <c r="L50" s="830"/>
      <c r="M50" s="830"/>
      <c r="N50" s="830"/>
      <c r="O50" s="830"/>
      <c r="P50" s="830"/>
      <c r="Q50" s="830"/>
      <c r="R50" s="831"/>
    </row>
    <row r="51" spans="1:18" ht="15.75" thickBot="1" x14ac:dyDescent="0.3">
      <c r="A51" s="832"/>
      <c r="B51" s="833"/>
      <c r="C51" s="833"/>
      <c r="D51" s="833"/>
      <c r="E51" s="833"/>
      <c r="F51" s="833"/>
      <c r="G51" s="833"/>
      <c r="H51" s="833"/>
      <c r="I51" s="833"/>
      <c r="J51" s="833"/>
      <c r="K51" s="833"/>
      <c r="L51" s="833"/>
      <c r="M51" s="833"/>
      <c r="N51" s="833"/>
      <c r="O51" s="833"/>
      <c r="P51" s="833"/>
      <c r="Q51" s="833"/>
      <c r="R51" s="834"/>
    </row>
  </sheetData>
  <mergeCells count="13">
    <mergeCell ref="A23:R51"/>
    <mergeCell ref="A16:R21"/>
    <mergeCell ref="A22:R22"/>
    <mergeCell ref="B4:R4"/>
    <mergeCell ref="A1:R1"/>
    <mergeCell ref="B2:R2"/>
    <mergeCell ref="B3:R3"/>
    <mergeCell ref="B5:R5"/>
    <mergeCell ref="B6:R6"/>
    <mergeCell ref="A15:R15"/>
    <mergeCell ref="A7:R7"/>
    <mergeCell ref="A8:R13"/>
    <mergeCell ref="A14:R14"/>
  </mergeCells>
  <pageMargins left="0.7" right="0.7" top="0.75" bottom="0.75" header="0.3" footer="0.3"/>
  <pageSetup scale="51"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N42"/>
  <sheetViews>
    <sheetView topLeftCell="A22" zoomScale="85" zoomScaleNormal="85" workbookViewId="0">
      <selection activeCell="C34" sqref="C34"/>
    </sheetView>
  </sheetViews>
  <sheetFormatPr defaultRowHeight="15" outlineLevelRow="1" x14ac:dyDescent="0.25"/>
  <cols>
    <col min="1" max="1" width="79.140625" bestFit="1" customWidth="1"/>
    <col min="3" max="7" width="22.7109375" bestFit="1" customWidth="1"/>
  </cols>
  <sheetData>
    <row r="1" spans="1:14" ht="18.75" x14ac:dyDescent="0.3">
      <c r="A1" s="65"/>
      <c r="B1" s="65"/>
      <c r="C1" s="65"/>
      <c r="D1" s="65"/>
      <c r="E1" s="65"/>
      <c r="F1" s="66"/>
      <c r="G1" s="66"/>
      <c r="H1" s="42"/>
      <c r="I1" s="42"/>
      <c r="J1" s="42"/>
      <c r="K1" s="42"/>
      <c r="L1" s="42"/>
    </row>
    <row r="2" spans="1:14" ht="23.25" x14ac:dyDescent="0.35">
      <c r="A2" s="54" t="s">
        <v>124</v>
      </c>
      <c r="B2" s="54"/>
      <c r="C2" s="54"/>
      <c r="D2" s="54"/>
      <c r="E2" s="54"/>
      <c r="F2" s="54"/>
      <c r="G2" s="54"/>
      <c r="H2" s="42"/>
      <c r="I2" s="42"/>
      <c r="J2" s="42"/>
      <c r="K2" s="42"/>
      <c r="L2" s="42"/>
    </row>
    <row r="3" spans="1:14" ht="23.25" x14ac:dyDescent="0.35">
      <c r="A3" s="54" t="s">
        <v>133</v>
      </c>
      <c r="B3" s="54"/>
      <c r="C3" s="54"/>
      <c r="D3" s="54"/>
      <c r="E3" s="54"/>
      <c r="F3" s="54"/>
      <c r="G3" s="54"/>
      <c r="H3" s="42"/>
      <c r="I3" s="42"/>
      <c r="J3" s="42"/>
      <c r="K3" s="42"/>
      <c r="L3" s="42"/>
    </row>
    <row r="4" spans="1:14" ht="18.75" x14ac:dyDescent="0.3">
      <c r="A4" s="65" t="s">
        <v>84</v>
      </c>
      <c r="B4" s="65"/>
      <c r="C4" s="65"/>
      <c r="D4" s="65"/>
      <c r="E4" s="65"/>
      <c r="F4" s="66"/>
      <c r="G4" s="66"/>
      <c r="H4" s="42"/>
      <c r="I4" s="42"/>
      <c r="J4" s="42"/>
      <c r="K4" s="42"/>
      <c r="L4" s="42"/>
    </row>
    <row r="5" spans="1:14" ht="18.75" x14ac:dyDescent="0.3">
      <c r="A5" s="78">
        <f>'INPUT SHEET FOR LAR'!D5</f>
        <v>711</v>
      </c>
      <c r="B5" s="65"/>
      <c r="C5" s="75" t="s">
        <v>135</v>
      </c>
      <c r="D5" s="77" t="str">
        <f>'INPUT SHEET FOR LAR'!D4</f>
        <v>Tracy Foster</v>
      </c>
      <c r="E5" s="75" t="s">
        <v>136</v>
      </c>
      <c r="F5" s="76">
        <f ca="1">TODAY()</f>
        <v>43957</v>
      </c>
      <c r="G5" s="66"/>
      <c r="H5" s="42"/>
      <c r="I5" s="42"/>
      <c r="J5" s="42"/>
      <c r="K5" s="42"/>
      <c r="L5" s="42"/>
    </row>
    <row r="6" spans="1:14" ht="18.75" x14ac:dyDescent="0.3">
      <c r="A6" s="65" t="s">
        <v>83</v>
      </c>
      <c r="B6" s="65"/>
      <c r="C6" s="65"/>
      <c r="D6" s="65"/>
      <c r="E6" s="65"/>
      <c r="F6" s="66"/>
      <c r="G6" s="66"/>
      <c r="H6" s="42"/>
      <c r="I6" s="42"/>
      <c r="J6" s="42"/>
      <c r="K6" s="42"/>
      <c r="L6" s="42"/>
    </row>
    <row r="7" spans="1:14" ht="18.75" x14ac:dyDescent="0.3">
      <c r="A7" s="860" t="str">
        <f>'INPUT SHEET FOR LAR'!D6</f>
        <v>University Name</v>
      </c>
      <c r="B7" s="861"/>
      <c r="C7" s="67" t="s">
        <v>107</v>
      </c>
      <c r="D7" s="67" t="s">
        <v>361</v>
      </c>
      <c r="E7" s="67" t="s">
        <v>4</v>
      </c>
      <c r="F7" s="68" t="s">
        <v>3</v>
      </c>
      <c r="G7" s="68" t="s">
        <v>3</v>
      </c>
      <c r="H7" s="42"/>
      <c r="I7" s="42"/>
      <c r="J7" s="42"/>
      <c r="K7" s="42"/>
      <c r="L7" s="42"/>
    </row>
    <row r="8" spans="1:14" ht="18.75" x14ac:dyDescent="0.3">
      <c r="A8" s="862" t="s">
        <v>6</v>
      </c>
      <c r="B8" s="863"/>
      <c r="C8" s="67">
        <f>'INPUT SHEET FOR LAR'!D3-4</f>
        <v>2019</v>
      </c>
      <c r="D8" s="67">
        <f>C8+1</f>
        <v>2020</v>
      </c>
      <c r="E8" s="67">
        <f>D8+1</f>
        <v>2021</v>
      </c>
      <c r="F8" s="67">
        <f>E8+1</f>
        <v>2022</v>
      </c>
      <c r="G8" s="67">
        <f>F8+1</f>
        <v>2023</v>
      </c>
      <c r="H8" s="42"/>
      <c r="I8" s="42"/>
      <c r="J8" s="42"/>
      <c r="K8" s="42"/>
      <c r="L8" s="42"/>
    </row>
    <row r="9" spans="1:14" ht="18.75" x14ac:dyDescent="0.3">
      <c r="A9" s="65"/>
      <c r="B9" s="59"/>
      <c r="C9" s="69"/>
      <c r="D9" s="69"/>
      <c r="E9" s="69"/>
      <c r="F9" s="66"/>
      <c r="G9" s="66"/>
      <c r="H9" s="42"/>
      <c r="I9" s="42"/>
      <c r="J9" s="42"/>
      <c r="K9" s="42"/>
      <c r="L9" s="42"/>
    </row>
    <row r="10" spans="1:14" ht="18.75" x14ac:dyDescent="0.3">
      <c r="A10" s="65"/>
      <c r="B10" s="59"/>
      <c r="C10" s="65"/>
      <c r="D10" s="65"/>
      <c r="E10" s="65"/>
      <c r="F10" s="66"/>
      <c r="G10" s="66"/>
      <c r="H10" s="42"/>
      <c r="I10" s="42"/>
      <c r="J10" s="42"/>
      <c r="K10" s="42"/>
      <c r="L10" s="42"/>
    </row>
    <row r="11" spans="1:14" ht="18.75" x14ac:dyDescent="0.3">
      <c r="A11" s="77" t="s">
        <v>322</v>
      </c>
      <c r="B11" s="59"/>
      <c r="C11" s="65"/>
      <c r="D11" s="65"/>
      <c r="E11" s="65"/>
      <c r="F11" s="66"/>
      <c r="G11" s="66"/>
      <c r="H11" s="42"/>
      <c r="I11" s="42"/>
      <c r="J11" s="42"/>
      <c r="K11" s="42"/>
      <c r="L11" s="42"/>
    </row>
    <row r="12" spans="1:14" ht="18.75" x14ac:dyDescent="0.3">
      <c r="A12" s="70" t="s">
        <v>323</v>
      </c>
      <c r="B12" s="59"/>
      <c r="C12" s="20">
        <f>SUM((C13/'INPUT SHEET FOR LAR'!D17))</f>
        <v>5491262.4999999991</v>
      </c>
      <c r="D12" s="20">
        <f>SUM((D13/'INPUT SHEET FOR LAR'!D18))</f>
        <v>5559618.2666666666</v>
      </c>
      <c r="E12" s="20">
        <f>SUM((E13/'INPUT SHEET FOR LAR'!D19))</f>
        <v>5647746.666666667</v>
      </c>
      <c r="F12" s="20">
        <f>E12*1.03</f>
        <v>5817179.0666666673</v>
      </c>
      <c r="G12" s="20">
        <f>F12*1.03</f>
        <v>5991694.4386666678</v>
      </c>
      <c r="H12" s="51"/>
      <c r="I12" s="74"/>
      <c r="J12" s="51"/>
      <c r="K12" s="51"/>
      <c r="L12" s="51"/>
    </row>
    <row r="13" spans="1:14" ht="18.75" x14ac:dyDescent="0.3">
      <c r="A13" s="65" t="s">
        <v>325</v>
      </c>
      <c r="B13" s="31"/>
      <c r="C13" s="450">
        <f>'APS011 Sec II'!I53</f>
        <v>373405.85</v>
      </c>
      <c r="D13" s="449">
        <v>416971.37</v>
      </c>
      <c r="E13" s="449">
        <v>423581</v>
      </c>
      <c r="F13" s="450">
        <f>E13*(1+'INPUT SHEET FOR LAR'!D8)</f>
        <v>436288.43</v>
      </c>
      <c r="G13" s="450">
        <f>F13*(1+'INPUT SHEET FOR LAR'!D8)</f>
        <v>449377.08289999998</v>
      </c>
      <c r="H13" s="42"/>
      <c r="I13" s="42"/>
      <c r="J13" s="42"/>
      <c r="K13" s="42"/>
      <c r="L13" s="42"/>
      <c r="N13" s="231"/>
    </row>
    <row r="14" spans="1:14" ht="18.75" x14ac:dyDescent="0.3">
      <c r="A14" s="70" t="s">
        <v>324</v>
      </c>
      <c r="B14" s="31"/>
      <c r="C14" s="20">
        <f>(C15/'INPUT SHEET FOR LAR'!D20)</f>
        <v>6260412.7272727266</v>
      </c>
      <c r="D14" s="450">
        <f>(D15/'INPUT SHEET FOR LAR'!D21)</f>
        <v>7040809.5454545449</v>
      </c>
      <c r="E14" s="450">
        <f>(E15/'INPUT SHEET FOR LAR'!D22)</f>
        <v>7101742.4242424238</v>
      </c>
      <c r="F14" s="450">
        <f>E14*(1+'INPUT SHEET FOR LAR'!D8)</f>
        <v>7314794.6969696963</v>
      </c>
      <c r="G14" s="450">
        <f>F14*(1+'INPUT SHEET FOR LAR'!D8)</f>
        <v>7534238.5378787871</v>
      </c>
      <c r="H14" s="42"/>
      <c r="I14" s="42"/>
      <c r="J14" s="42"/>
      <c r="K14" s="42"/>
      <c r="L14" s="42"/>
    </row>
    <row r="15" spans="1:14" ht="18.75" x14ac:dyDescent="0.3">
      <c r="A15" s="65" t="s">
        <v>326</v>
      </c>
      <c r="B15" s="59"/>
      <c r="C15" s="450">
        <f>'APS011 Sec II'!I69</f>
        <v>413187.24</v>
      </c>
      <c r="D15" s="449">
        <v>464693.43</v>
      </c>
      <c r="E15" s="449">
        <v>468715</v>
      </c>
      <c r="F15" s="450">
        <f>E15*(1+'INPUT SHEET FOR LAR'!D8)</f>
        <v>482776.45</v>
      </c>
      <c r="G15" s="450">
        <f>F15*(1+'INPUT SHEET FOR LAR'!D8)</f>
        <v>497259.74350000004</v>
      </c>
      <c r="H15" s="42"/>
      <c r="I15" s="42"/>
      <c r="J15" s="42"/>
      <c r="K15" s="42"/>
      <c r="L15" s="42"/>
      <c r="N15" s="231"/>
    </row>
    <row r="16" spans="1:14" ht="18.75" x14ac:dyDescent="0.3">
      <c r="A16" s="65"/>
      <c r="B16" s="21"/>
      <c r="C16" s="65"/>
      <c r="D16" s="65"/>
      <c r="E16" s="65"/>
      <c r="F16" s="66"/>
      <c r="G16" s="66"/>
      <c r="H16" s="42"/>
      <c r="I16" s="42"/>
      <c r="J16" s="42"/>
      <c r="K16" s="42"/>
      <c r="L16" s="42"/>
    </row>
    <row r="17" spans="1:12" ht="18.75" outlineLevel="1" x14ac:dyDescent="0.3">
      <c r="A17" s="65" t="s">
        <v>125</v>
      </c>
      <c r="B17" s="59"/>
      <c r="C17" s="25">
        <f>'HE - Schedule 4 OFFICIAL'!D21</f>
        <v>0</v>
      </c>
      <c r="D17" s="25">
        <v>0</v>
      </c>
      <c r="E17" s="25">
        <v>0</v>
      </c>
      <c r="F17" s="73">
        <f>E17*(1+'INPUT SHEET FOR LAR'!D8)</f>
        <v>0</v>
      </c>
      <c r="G17" s="73">
        <f>F17*(1+'INPUT SHEET FOR LAR'!D8)</f>
        <v>0</v>
      </c>
      <c r="H17" s="42"/>
      <c r="I17" s="42"/>
      <c r="J17" s="42"/>
      <c r="K17" s="42"/>
      <c r="L17" s="42"/>
    </row>
    <row r="18" spans="1:12" ht="18.75" outlineLevel="1" x14ac:dyDescent="0.3">
      <c r="A18" s="65"/>
      <c r="B18" s="59"/>
      <c r="C18" s="65"/>
      <c r="D18" s="65"/>
      <c r="E18" s="65"/>
      <c r="F18" s="66"/>
      <c r="G18" s="66"/>
      <c r="H18" s="42"/>
      <c r="I18" s="42"/>
      <c r="J18" s="42"/>
      <c r="K18" s="42"/>
      <c r="L18" s="42"/>
    </row>
    <row r="19" spans="1:12" ht="18.75" outlineLevel="1" x14ac:dyDescent="0.3">
      <c r="A19" s="65" t="s">
        <v>126</v>
      </c>
      <c r="B19" s="59"/>
      <c r="C19" s="72">
        <f>(C13+C15)-C17</f>
        <v>786593.09</v>
      </c>
      <c r="D19" s="72">
        <f>(D13+D15)-D17</f>
        <v>881664.8</v>
      </c>
      <c r="E19" s="72">
        <f>(E13+E15)-E17</f>
        <v>892296</v>
      </c>
      <c r="F19" s="72">
        <f>(F13+F15)-F17</f>
        <v>919064.88</v>
      </c>
      <c r="G19" s="72">
        <f>(G13+G15)-G17</f>
        <v>946636.82640000002</v>
      </c>
      <c r="H19" s="42"/>
      <c r="I19" s="42"/>
      <c r="J19" s="42"/>
      <c r="K19" s="42"/>
      <c r="L19" s="42"/>
    </row>
    <row r="20" spans="1:12" ht="18.75" outlineLevel="1" x14ac:dyDescent="0.3">
      <c r="A20" s="65"/>
      <c r="B20" s="59"/>
      <c r="C20" s="65"/>
      <c r="D20" s="65"/>
      <c r="E20" s="65"/>
      <c r="F20" s="66"/>
      <c r="G20" s="66"/>
      <c r="H20" s="42"/>
      <c r="I20" s="42"/>
      <c r="J20" s="42"/>
      <c r="K20" s="42"/>
      <c r="L20" s="42"/>
    </row>
    <row r="21" spans="1:12" ht="18.75" outlineLevel="1" x14ac:dyDescent="0.3">
      <c r="A21" s="65"/>
      <c r="B21" s="59"/>
      <c r="C21" s="65"/>
      <c r="D21" s="65"/>
      <c r="E21" s="65"/>
      <c r="F21" s="66"/>
      <c r="G21" s="66"/>
      <c r="H21" s="42"/>
      <c r="I21" s="42"/>
      <c r="J21" s="42"/>
      <c r="K21" s="42"/>
      <c r="L21" s="42"/>
    </row>
    <row r="22" spans="1:12" ht="18.75" x14ac:dyDescent="0.3">
      <c r="A22" s="77" t="s">
        <v>331</v>
      </c>
      <c r="B22" s="59"/>
      <c r="C22" s="65"/>
      <c r="D22" s="65"/>
      <c r="E22" s="65"/>
      <c r="F22" s="66"/>
      <c r="G22" s="66"/>
      <c r="H22" s="42"/>
      <c r="I22" s="42"/>
      <c r="J22" s="42"/>
      <c r="K22" s="42"/>
      <c r="L22" s="42"/>
    </row>
    <row r="23" spans="1:12" ht="18.75" x14ac:dyDescent="0.3">
      <c r="A23" s="65" t="s">
        <v>127</v>
      </c>
      <c r="B23" s="59"/>
      <c r="C23" s="65"/>
      <c r="D23" s="65"/>
      <c r="E23" s="65"/>
      <c r="F23" s="66"/>
      <c r="G23" s="66"/>
      <c r="H23" s="42"/>
      <c r="I23" s="42"/>
      <c r="J23" s="42"/>
      <c r="K23" s="42"/>
      <c r="L23" s="42"/>
    </row>
    <row r="24" spans="1:12" ht="18.75" x14ac:dyDescent="0.3">
      <c r="A24" s="65" t="s">
        <v>128</v>
      </c>
      <c r="B24" s="59"/>
      <c r="C24" s="476">
        <f>+'HE - Schedule 4 OFFICIAL'!C13</f>
        <v>0.80780019045149587</v>
      </c>
      <c r="D24" s="476">
        <f>+'HE - Schedule 4 OFFICIAL'!E13</f>
        <v>0.80969800000000003</v>
      </c>
      <c r="E24" s="476">
        <f>+'HE - Schedule 4 OFFICIAL'!G13</f>
        <v>0.80969800000000003</v>
      </c>
      <c r="F24" s="476">
        <f>+'HE - Schedule 4 OFFICIAL'!I13</f>
        <v>0.80969800000000003</v>
      </c>
      <c r="G24" s="476">
        <f>+'HE - Schedule 4 OFFICIAL'!K13</f>
        <v>0.80969800000000003</v>
      </c>
      <c r="H24" s="42"/>
      <c r="I24" s="42"/>
      <c r="J24" s="42"/>
      <c r="K24" s="42"/>
      <c r="L24" s="42"/>
    </row>
    <row r="25" spans="1:12" ht="18.75" x14ac:dyDescent="0.3">
      <c r="A25" s="65" t="s">
        <v>129</v>
      </c>
      <c r="B25" s="59"/>
      <c r="C25" s="474">
        <f>+'HE - Schedule 4 OFFICIAL'!C15</f>
        <v>0.19219980954850402</v>
      </c>
      <c r="D25" s="474">
        <f>+'HE - Schedule 4 OFFICIAL'!E15</f>
        <v>0.19030199999999997</v>
      </c>
      <c r="E25" s="474">
        <f>+'HE - Schedule 4 OFFICIAL'!G15</f>
        <v>0.19030199999999997</v>
      </c>
      <c r="F25" s="474">
        <f>+'HE - Schedule 4 OFFICIAL'!I15</f>
        <v>0.19030199999999997</v>
      </c>
      <c r="G25" s="474">
        <f>+'HE - Schedule 4 OFFICIAL'!K15</f>
        <v>0.19030199999999997</v>
      </c>
      <c r="H25" s="42"/>
      <c r="I25" s="42"/>
      <c r="J25" s="42"/>
      <c r="K25" s="42"/>
      <c r="L25" s="42"/>
    </row>
    <row r="26" spans="1:12" s="397" customFormat="1" ht="18.75" x14ac:dyDescent="0.3">
      <c r="A26" s="65" t="s">
        <v>329</v>
      </c>
      <c r="B26" s="59"/>
      <c r="C26" s="474">
        <f>+'HE - Schedule 4 OFFICIAL'!C18</f>
        <v>0</v>
      </c>
      <c r="D26" s="474">
        <f>+'HE - Schedule 4 OFFICIAL'!E18</f>
        <v>0</v>
      </c>
      <c r="E26" s="474">
        <f>+'HE - Schedule 4 OFFICIAL'!G18</f>
        <v>0</v>
      </c>
      <c r="F26" s="474">
        <f>+'HE - Schedule 4 OFFICIAL'!I18</f>
        <v>0</v>
      </c>
      <c r="G26" s="474">
        <f>+'HE - Schedule 4 OFFICIAL'!K18</f>
        <v>0</v>
      </c>
      <c r="H26" s="42"/>
      <c r="I26" s="42"/>
      <c r="J26" s="42"/>
      <c r="K26" s="42"/>
      <c r="L26" s="42"/>
    </row>
    <row r="27" spans="1:12" ht="18.75" x14ac:dyDescent="0.3">
      <c r="A27" s="452"/>
      <c r="B27" s="59"/>
      <c r="C27" s="65"/>
      <c r="D27" s="65"/>
      <c r="E27" s="65"/>
      <c r="F27" s="66"/>
      <c r="G27" s="66"/>
      <c r="H27" s="39"/>
      <c r="I27" s="39"/>
      <c r="J27" s="39"/>
      <c r="K27" s="39"/>
      <c r="L27" s="39"/>
    </row>
    <row r="28" spans="1:12" s="397" customFormat="1" ht="18.75" x14ac:dyDescent="0.3">
      <c r="A28" s="77" t="s">
        <v>333</v>
      </c>
      <c r="B28" s="59"/>
      <c r="C28" s="65"/>
      <c r="D28" s="65"/>
      <c r="E28" s="65"/>
      <c r="F28" s="66"/>
      <c r="G28" s="66"/>
      <c r="H28" s="39"/>
      <c r="I28" s="39"/>
      <c r="J28" s="39"/>
      <c r="K28" s="39"/>
      <c r="L28" s="39"/>
    </row>
    <row r="29" spans="1:12" ht="18.75" x14ac:dyDescent="0.3">
      <c r="A29" s="65" t="s">
        <v>332</v>
      </c>
      <c r="B29" s="71"/>
      <c r="C29" s="448">
        <f>SUM(C19*C25)</f>
        <v>151183.04209016927</v>
      </c>
      <c r="D29" s="448">
        <f>SUM(D19*D25)</f>
        <v>167782.57476959997</v>
      </c>
      <c r="E29" s="448">
        <f>SUM(E19*E25)</f>
        <v>169805.71339199998</v>
      </c>
      <c r="F29" s="448">
        <f>SUM(F19*F25)</f>
        <v>174899.88479375996</v>
      </c>
      <c r="G29" s="448">
        <f>SUM(G19*G25)</f>
        <v>180146.88133757276</v>
      </c>
      <c r="H29" s="19"/>
      <c r="I29" s="19"/>
      <c r="J29" s="19"/>
      <c r="K29" s="19"/>
      <c r="L29" s="19"/>
    </row>
    <row r="30" spans="1:12" ht="18.75" x14ac:dyDescent="0.3">
      <c r="A30" s="446" t="s">
        <v>130</v>
      </c>
      <c r="B30" s="23"/>
      <c r="C30" s="65"/>
      <c r="D30" s="65"/>
      <c r="E30" s="65"/>
      <c r="F30" s="66"/>
      <c r="G30" s="66"/>
      <c r="H30" s="19"/>
      <c r="I30" s="19"/>
      <c r="J30" s="19"/>
      <c r="K30" s="19"/>
      <c r="L30" s="19"/>
    </row>
    <row r="31" spans="1:12" s="397" customFormat="1" ht="18.75" x14ac:dyDescent="0.3">
      <c r="A31" s="65" t="s">
        <v>406</v>
      </c>
      <c r="B31" s="71"/>
      <c r="C31" s="448">
        <f>SUM(C19*C26)</f>
        <v>0</v>
      </c>
      <c r="D31" s="448">
        <f t="shared" ref="D31:G31" si="0">SUM(D19*D26)</f>
        <v>0</v>
      </c>
      <c r="E31" s="448">
        <f t="shared" si="0"/>
        <v>0</v>
      </c>
      <c r="F31" s="448">
        <f t="shared" si="0"/>
        <v>0</v>
      </c>
      <c r="G31" s="448">
        <f t="shared" si="0"/>
        <v>0</v>
      </c>
      <c r="H31" s="19"/>
      <c r="I31" s="19"/>
      <c r="J31" s="19"/>
      <c r="K31" s="19"/>
      <c r="L31" s="19"/>
    </row>
    <row r="32" spans="1:12" s="397" customFormat="1" ht="30" x14ac:dyDescent="0.3">
      <c r="A32" s="445" t="s">
        <v>334</v>
      </c>
      <c r="B32" s="23"/>
      <c r="C32" s="65"/>
      <c r="D32" s="65"/>
      <c r="E32" s="65"/>
      <c r="F32" s="66"/>
      <c r="G32" s="66"/>
      <c r="H32" s="19"/>
      <c r="I32" s="19"/>
      <c r="J32" s="19"/>
      <c r="K32" s="19"/>
      <c r="L32" s="19"/>
    </row>
    <row r="33" spans="1:12" ht="18.75" x14ac:dyDescent="0.3">
      <c r="A33" s="77" t="s">
        <v>330</v>
      </c>
      <c r="B33" s="23"/>
      <c r="C33" s="66"/>
      <c r="D33" s="65"/>
      <c r="E33" s="65"/>
      <c r="F33" s="66"/>
      <c r="G33" s="66"/>
      <c r="H33" s="19"/>
      <c r="I33" s="19"/>
      <c r="J33" s="19"/>
      <c r="K33" s="19"/>
      <c r="L33" s="19"/>
    </row>
    <row r="34" spans="1:12" ht="18.75" x14ac:dyDescent="0.3">
      <c r="A34" s="65" t="s">
        <v>131</v>
      </c>
      <c r="B34" s="23"/>
      <c r="C34" s="447">
        <f>SUM(C37/'INPUT SHEET FOR LAR'!$D$23)</f>
        <v>5354563.1578947371</v>
      </c>
      <c r="D34" s="447">
        <f>SUM(D37/'INPUT SHEET FOR LAR'!$D$24)</f>
        <v>3256627.8947368423</v>
      </c>
      <c r="E34" s="602">
        <f>SUM(E37/'INPUT SHEET FOR LAR'!$D$25)</f>
        <v>3354326.7315789475</v>
      </c>
      <c r="F34" s="447">
        <f>SUM(F37/'INPUT SHEET FOR LAR'!$D$25)</f>
        <v>3454956.5335263163</v>
      </c>
      <c r="G34" s="447">
        <f>SUM(G37/'INPUT SHEET FOR LAR'!$D$25)</f>
        <v>3558605.2295321058</v>
      </c>
      <c r="H34" s="19"/>
      <c r="I34" s="19"/>
      <c r="J34" s="19"/>
      <c r="K34" s="19"/>
      <c r="L34" s="19"/>
    </row>
    <row r="35" spans="1:12" ht="18.75" x14ac:dyDescent="0.3">
      <c r="A35" s="65"/>
      <c r="B35" s="23"/>
      <c r="C35" s="65"/>
      <c r="D35" s="65"/>
      <c r="E35" s="65"/>
      <c r="F35" s="66"/>
      <c r="G35" s="66"/>
      <c r="H35" s="19"/>
      <c r="I35" s="19"/>
      <c r="J35" s="19"/>
      <c r="K35" s="19"/>
      <c r="L35" s="19"/>
    </row>
    <row r="36" spans="1:12" ht="18.75" x14ac:dyDescent="0.3">
      <c r="A36" s="65"/>
      <c r="B36" s="23"/>
      <c r="C36" s="65"/>
      <c r="D36" s="65"/>
      <c r="E36" s="65"/>
      <c r="F36" s="66"/>
      <c r="G36" s="66"/>
      <c r="H36" s="19"/>
      <c r="I36" s="19"/>
      <c r="J36" s="19"/>
      <c r="K36" s="19"/>
      <c r="L36" s="19"/>
    </row>
    <row r="37" spans="1:12" ht="18.75" x14ac:dyDescent="0.3">
      <c r="A37" s="77" t="s">
        <v>132</v>
      </c>
      <c r="B37" s="23"/>
      <c r="C37" s="449">
        <v>101736.7</v>
      </c>
      <c r="D37" s="449">
        <f>61875.93</f>
        <v>61875.93</v>
      </c>
      <c r="E37" s="449">
        <f>D37*1.03</f>
        <v>63732.207900000001</v>
      </c>
      <c r="F37" s="478">
        <f>E37*1.03</f>
        <v>65644.174137000009</v>
      </c>
      <c r="G37" s="478">
        <f>F37*1.03</f>
        <v>67613.499361110007</v>
      </c>
      <c r="H37" s="19"/>
      <c r="I37" s="19"/>
      <c r="J37" s="19"/>
      <c r="K37" s="19"/>
      <c r="L37" s="19"/>
    </row>
    <row r="38" spans="1:12" ht="15.75" x14ac:dyDescent="0.25">
      <c r="A38" s="19"/>
      <c r="B38" s="19"/>
      <c r="C38" s="19"/>
      <c r="D38" s="19"/>
      <c r="E38" s="19"/>
      <c r="F38" s="19"/>
      <c r="G38" s="19"/>
      <c r="H38" s="19"/>
      <c r="I38" s="19"/>
      <c r="J38" s="19"/>
      <c r="K38" s="19"/>
      <c r="L38" s="19"/>
    </row>
    <row r="39" spans="1:12" ht="15.75" x14ac:dyDescent="0.25">
      <c r="A39" s="19"/>
      <c r="B39" s="19"/>
      <c r="C39" s="19"/>
      <c r="D39" s="19"/>
      <c r="E39" s="19"/>
      <c r="F39" s="19"/>
      <c r="G39" s="19"/>
      <c r="H39" s="19"/>
      <c r="I39" s="19"/>
      <c r="J39" s="19"/>
      <c r="K39" s="19"/>
      <c r="L39" s="19"/>
    </row>
    <row r="40" spans="1:12" ht="15.75" x14ac:dyDescent="0.25">
      <c r="A40" s="19"/>
      <c r="B40" s="19"/>
      <c r="C40" s="19"/>
      <c r="D40" s="19"/>
      <c r="E40" s="19"/>
      <c r="F40" s="19"/>
      <c r="G40" s="19"/>
      <c r="H40" s="19"/>
      <c r="I40" s="19"/>
      <c r="J40" s="19"/>
      <c r="K40" s="19"/>
      <c r="L40" s="19"/>
    </row>
    <row r="41" spans="1:12" ht="15.75" x14ac:dyDescent="0.25">
      <c r="A41" s="19"/>
      <c r="B41" s="19"/>
      <c r="C41" s="19"/>
      <c r="D41" s="19"/>
      <c r="E41" s="19"/>
      <c r="F41" s="19"/>
      <c r="G41" s="19"/>
      <c r="H41" s="19"/>
      <c r="I41" s="19"/>
      <c r="J41" s="19"/>
      <c r="K41" s="19"/>
      <c r="L41" s="19"/>
    </row>
    <row r="42" spans="1:12" ht="15.75" x14ac:dyDescent="0.25">
      <c r="A42" s="19"/>
      <c r="B42" s="19"/>
      <c r="C42" s="19"/>
      <c r="D42" s="19"/>
      <c r="E42" s="19"/>
      <c r="F42" s="19"/>
      <c r="G42" s="19"/>
      <c r="H42" s="19"/>
      <c r="I42" s="19"/>
      <c r="J42" s="19"/>
      <c r="K42" s="19"/>
      <c r="L42" s="19"/>
    </row>
  </sheetData>
  <mergeCells count="2">
    <mergeCell ref="A7:B7"/>
    <mergeCell ref="A8:B8"/>
  </mergeCells>
  <pageMargins left="0.7" right="0.7" top="0.75" bottom="0.75" header="0.3" footer="0.3"/>
  <pageSetup scale="49"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61"/>
  <sheetViews>
    <sheetView zoomScaleNormal="100" workbookViewId="0">
      <selection activeCell="H29" sqref="H29"/>
    </sheetView>
  </sheetViews>
  <sheetFormatPr defaultColWidth="9.140625" defaultRowHeight="15.75" x14ac:dyDescent="0.25"/>
  <cols>
    <col min="1" max="1" width="44.42578125" style="546" customWidth="1"/>
    <col min="2" max="3" width="13.7109375" style="546" bestFit="1" customWidth="1"/>
    <col min="4" max="4" width="13.85546875" style="546" bestFit="1" customWidth="1"/>
    <col min="5" max="6" width="13.42578125" style="546" bestFit="1" customWidth="1"/>
    <col min="7" max="7" width="11.140625" style="546" bestFit="1" customWidth="1"/>
    <col min="8" max="8" width="14.140625" style="546" bestFit="1" customWidth="1"/>
    <col min="9" max="9" width="18" style="546" bestFit="1" customWidth="1"/>
    <col min="10" max="10" width="15.28515625" style="546" customWidth="1"/>
    <col min="11" max="11" width="11.85546875" style="546" bestFit="1" customWidth="1"/>
    <col min="12" max="12" width="24" style="546" bestFit="1" customWidth="1"/>
    <col min="13" max="16384" width="9.140625" style="546"/>
  </cols>
  <sheetData>
    <row r="1" spans="1:10" ht="20.25" x14ac:dyDescent="0.3">
      <c r="A1" s="544" t="s">
        <v>491</v>
      </c>
      <c r="B1" s="545"/>
      <c r="C1" s="545"/>
      <c r="D1" s="545"/>
      <c r="E1" s="545"/>
      <c r="F1" s="545"/>
    </row>
    <row r="2" spans="1:10" s="549" customFormat="1" ht="12.75" x14ac:dyDescent="0.2">
      <c r="A2" s="547"/>
      <c r="B2" s="548"/>
      <c r="C2" s="548"/>
      <c r="D2" s="548"/>
      <c r="E2" s="548"/>
      <c r="F2" s="548"/>
    </row>
    <row r="3" spans="1:10" x14ac:dyDescent="0.25">
      <c r="A3" s="550" t="s">
        <v>492</v>
      </c>
      <c r="B3" s="551" t="s">
        <v>524</v>
      </c>
      <c r="C3" s="551" t="s">
        <v>525</v>
      </c>
      <c r="D3" s="551" t="s">
        <v>526</v>
      </c>
      <c r="E3" s="551" t="s">
        <v>527</v>
      </c>
      <c r="F3" s="551" t="s">
        <v>528</v>
      </c>
      <c r="G3" s="552"/>
      <c r="H3" s="552"/>
      <c r="I3" s="552"/>
      <c r="J3" s="552"/>
    </row>
    <row r="4" spans="1:10" x14ac:dyDescent="0.25">
      <c r="A4" s="553" t="s">
        <v>493</v>
      </c>
      <c r="B4" s="554"/>
      <c r="C4" s="554"/>
      <c r="D4" s="554"/>
      <c r="E4" s="554"/>
      <c r="F4" s="554"/>
      <c r="G4" s="555"/>
      <c r="H4" s="555"/>
      <c r="I4" s="555"/>
      <c r="J4" s="555"/>
    </row>
    <row r="5" spans="1:10" x14ac:dyDescent="0.25">
      <c r="A5" s="553" t="s">
        <v>494</v>
      </c>
      <c r="B5" s="554"/>
      <c r="C5" s="554"/>
      <c r="D5" s="554"/>
      <c r="E5" s="554"/>
      <c r="F5" s="554"/>
      <c r="G5" s="555"/>
      <c r="H5" s="555"/>
      <c r="I5" s="555"/>
      <c r="J5" s="555"/>
    </row>
    <row r="6" spans="1:10" ht="16.5" x14ac:dyDescent="0.3">
      <c r="A6" s="554" t="s">
        <v>495</v>
      </c>
      <c r="B6" s="584">
        <v>1733.2786606597704</v>
      </c>
      <c r="C6" s="584">
        <v>1755.4005414193575</v>
      </c>
      <c r="D6" s="584">
        <v>1863.397204702798</v>
      </c>
      <c r="E6" s="584">
        <v>1863.397204702798</v>
      </c>
      <c r="F6" s="584">
        <v>1863.397204702798</v>
      </c>
      <c r="G6" s="557"/>
      <c r="H6" s="557"/>
      <c r="I6" s="557"/>
      <c r="J6" s="557"/>
    </row>
    <row r="7" spans="1:10" ht="16.5" x14ac:dyDescent="0.3">
      <c r="A7" s="554" t="s">
        <v>496</v>
      </c>
      <c r="B7" s="584">
        <v>2169.7813393402303</v>
      </c>
      <c r="C7" s="584">
        <v>2292.9694585806433</v>
      </c>
      <c r="D7" s="584">
        <v>2434.9627952972028</v>
      </c>
      <c r="E7" s="584">
        <v>2434.9627952972028</v>
      </c>
      <c r="F7" s="584">
        <v>2434.9627952972028</v>
      </c>
      <c r="G7" s="557"/>
      <c r="H7" s="557"/>
      <c r="I7" s="557"/>
      <c r="J7" s="557"/>
    </row>
    <row r="8" spans="1:10" ht="16.5" x14ac:dyDescent="0.3">
      <c r="A8" s="558" t="s">
        <v>497</v>
      </c>
      <c r="B8" s="559">
        <f>SUM(B6:B7)</f>
        <v>3903.0600000000004</v>
      </c>
      <c r="C8" s="559">
        <f>SUM(C6:C7)</f>
        <v>4048.3700000000008</v>
      </c>
      <c r="D8" s="559">
        <f>SUM(D6:D7)</f>
        <v>4298.3600000000006</v>
      </c>
      <c r="E8" s="559">
        <f>SUM(E6:E7)</f>
        <v>4298.3600000000006</v>
      </c>
      <c r="F8" s="559">
        <f>SUM(F6:F7)</f>
        <v>4298.3600000000006</v>
      </c>
      <c r="G8" s="557"/>
      <c r="H8" s="557"/>
      <c r="J8" s="557"/>
    </row>
    <row r="9" spans="1:10" ht="16.5" x14ac:dyDescent="0.3">
      <c r="A9" s="558"/>
      <c r="B9" s="559"/>
      <c r="C9" s="559"/>
      <c r="D9" s="559"/>
      <c r="E9" s="559"/>
      <c r="F9" s="559"/>
      <c r="G9" s="557"/>
      <c r="H9" s="557"/>
      <c r="I9" s="557"/>
      <c r="J9" s="557"/>
    </row>
    <row r="10" spans="1:10" ht="16.5" x14ac:dyDescent="0.3">
      <c r="A10" s="558" t="s">
        <v>498</v>
      </c>
      <c r="B10" s="560"/>
      <c r="C10" s="556"/>
      <c r="D10" s="556"/>
      <c r="E10" s="556"/>
      <c r="F10" s="559"/>
      <c r="G10" s="561"/>
      <c r="H10" s="562"/>
      <c r="I10" s="563"/>
      <c r="J10" s="563"/>
    </row>
    <row r="11" spans="1:10" ht="16.5" x14ac:dyDescent="0.3">
      <c r="A11" s="583" t="s">
        <v>6</v>
      </c>
      <c r="B11" s="584">
        <v>685.94</v>
      </c>
      <c r="C11" s="584">
        <v>685.94</v>
      </c>
      <c r="D11" s="584">
        <v>685.94</v>
      </c>
      <c r="E11" s="584">
        <v>685.94</v>
      </c>
      <c r="F11" s="584">
        <v>685.94</v>
      </c>
      <c r="G11" s="561"/>
      <c r="H11" s="562"/>
      <c r="I11" s="563"/>
      <c r="J11" s="563"/>
    </row>
    <row r="12" spans="1:10" ht="16.5" x14ac:dyDescent="0.3">
      <c r="A12" s="558" t="s">
        <v>499</v>
      </c>
      <c r="B12" s="559">
        <f>B11</f>
        <v>685.94</v>
      </c>
      <c r="C12" s="559">
        <f t="shared" ref="C12:F12" si="0">C11</f>
        <v>685.94</v>
      </c>
      <c r="D12" s="559">
        <f t="shared" si="0"/>
        <v>685.94</v>
      </c>
      <c r="E12" s="559">
        <f t="shared" si="0"/>
        <v>685.94</v>
      </c>
      <c r="F12" s="559">
        <f t="shared" si="0"/>
        <v>685.94</v>
      </c>
      <c r="G12" s="565"/>
    </row>
    <row r="13" spans="1:10" ht="16.5" x14ac:dyDescent="0.3">
      <c r="A13" s="558"/>
      <c r="B13" s="559"/>
      <c r="C13" s="559"/>
      <c r="D13" s="559"/>
      <c r="E13" s="559"/>
      <c r="F13" s="559"/>
      <c r="G13" s="565"/>
    </row>
    <row r="14" spans="1:10" ht="16.5" x14ac:dyDescent="0.3">
      <c r="A14" s="558" t="s">
        <v>500</v>
      </c>
      <c r="B14" s="566">
        <f>B8+B11</f>
        <v>4589</v>
      </c>
      <c r="C14" s="566">
        <f>C8+C11</f>
        <v>4734.3100000000013</v>
      </c>
      <c r="D14" s="566">
        <f>D8+D11</f>
        <v>4984.3000000000011</v>
      </c>
      <c r="E14" s="566">
        <f t="shared" ref="E14:F14" si="1">E8+E11</f>
        <v>4984.3000000000011</v>
      </c>
      <c r="F14" s="566">
        <f t="shared" si="1"/>
        <v>4984.3000000000011</v>
      </c>
      <c r="G14" s="565"/>
      <c r="I14" s="567" t="s">
        <v>501</v>
      </c>
      <c r="J14" s="585"/>
    </row>
    <row r="15" spans="1:10" s="588" customFormat="1" ht="16.5" x14ac:dyDescent="0.3">
      <c r="A15" s="564" t="s">
        <v>510</v>
      </c>
      <c r="B15" s="586">
        <f>B14-'Base Recon'!D139</f>
        <v>0</v>
      </c>
      <c r="C15" s="586">
        <f>C14-'Base Recon'!E139</f>
        <v>1.0000000001127773E-2</v>
      </c>
      <c r="D15" s="586">
        <f>D14-'Base Recon'!F139</f>
        <v>0</v>
      </c>
      <c r="E15" s="587"/>
      <c r="F15" s="587"/>
    </row>
    <row r="16" spans="1:10" ht="16.5" x14ac:dyDescent="0.3">
      <c r="A16" s="569"/>
      <c r="B16" s="568"/>
      <c r="C16" s="556"/>
      <c r="D16" s="556"/>
      <c r="E16" s="556"/>
      <c r="F16" s="556"/>
      <c r="G16" s="565"/>
    </row>
    <row r="17" spans="1:14" ht="16.5" x14ac:dyDescent="0.3">
      <c r="A17" s="569" t="s">
        <v>502</v>
      </c>
      <c r="B17" s="584">
        <v>5506.2000000000007</v>
      </c>
      <c r="C17" s="584">
        <v>5281.74</v>
      </c>
      <c r="D17" s="584">
        <v>5281.74</v>
      </c>
      <c r="E17" s="584">
        <v>5281.74</v>
      </c>
      <c r="F17" s="584">
        <v>5281.74</v>
      </c>
      <c r="G17" s="565"/>
    </row>
    <row r="18" spans="1:14" ht="16.5" x14ac:dyDescent="0.3">
      <c r="A18" s="558" t="s">
        <v>503</v>
      </c>
      <c r="B18" s="559">
        <f>SUM(B16:B17)</f>
        <v>5506.2000000000007</v>
      </c>
      <c r="C18" s="559">
        <f>SUM(C16:C17)</f>
        <v>5281.74</v>
      </c>
      <c r="D18" s="559">
        <f>SUM(D16:D17)</f>
        <v>5281.74</v>
      </c>
      <c r="E18" s="559">
        <f>SUM(E16:E17)</f>
        <v>5281.74</v>
      </c>
      <c r="F18" s="559">
        <f>SUM(F16:F17)</f>
        <v>5281.74</v>
      </c>
      <c r="G18" s="565"/>
    </row>
    <row r="19" spans="1:14" ht="16.5" x14ac:dyDescent="0.3">
      <c r="A19" s="558" t="s">
        <v>297</v>
      </c>
      <c r="B19" s="559">
        <f>B14+B18</f>
        <v>10095.200000000001</v>
      </c>
      <c r="C19" s="559">
        <f>C14+C18</f>
        <v>10016.050000000001</v>
      </c>
      <c r="D19" s="559">
        <f>D14+D18</f>
        <v>10266.040000000001</v>
      </c>
      <c r="E19" s="559">
        <f t="shared" ref="E19:F19" si="2">E14+E18</f>
        <v>10266.040000000001</v>
      </c>
      <c r="F19" s="559">
        <f t="shared" si="2"/>
        <v>10266.040000000001</v>
      </c>
      <c r="G19" s="565"/>
    </row>
    <row r="20" spans="1:14" ht="16.5" x14ac:dyDescent="0.3">
      <c r="A20" s="554"/>
      <c r="B20" s="568"/>
      <c r="C20" s="568"/>
      <c r="D20" s="568"/>
      <c r="E20" s="568"/>
      <c r="F20" s="568"/>
    </row>
    <row r="21" spans="1:14" ht="16.5" x14ac:dyDescent="0.3">
      <c r="A21" s="598"/>
      <c r="B21" s="599"/>
      <c r="C21" s="599"/>
      <c r="D21" s="599"/>
      <c r="E21" s="599"/>
      <c r="F21" s="599"/>
    </row>
    <row r="22" spans="1:14" x14ac:dyDescent="0.25">
      <c r="G22" s="576"/>
    </row>
    <row r="23" spans="1:14" x14ac:dyDescent="0.25">
      <c r="A23" s="597" t="s">
        <v>523</v>
      </c>
      <c r="B23" s="597"/>
      <c r="C23" s="597"/>
      <c r="D23" s="597"/>
      <c r="E23" s="597"/>
      <c r="F23" s="597"/>
      <c r="G23" s="576"/>
    </row>
    <row r="24" spans="1:14" ht="16.5" x14ac:dyDescent="0.3">
      <c r="A24" s="553" t="s">
        <v>504</v>
      </c>
      <c r="B24" s="568"/>
      <c r="C24" s="568"/>
      <c r="D24" s="568"/>
      <c r="E24" s="568"/>
      <c r="F24" s="568"/>
    </row>
    <row r="25" spans="1:14" ht="16.5" x14ac:dyDescent="0.3">
      <c r="A25" s="553" t="s">
        <v>505</v>
      </c>
      <c r="B25" s="568"/>
      <c r="C25" s="568"/>
      <c r="D25" s="568"/>
      <c r="E25" s="570"/>
      <c r="F25" s="568"/>
    </row>
    <row r="26" spans="1:14" ht="16.5" x14ac:dyDescent="0.3">
      <c r="A26" s="554" t="s">
        <v>495</v>
      </c>
      <c r="B26" s="591"/>
      <c r="C26" s="591"/>
      <c r="D26" s="591"/>
      <c r="E26" s="591"/>
      <c r="F26" s="591"/>
      <c r="G26" s="557"/>
      <c r="H26" s="575"/>
      <c r="I26" s="575"/>
      <c r="J26" s="575"/>
      <c r="K26" s="576"/>
      <c r="L26" s="576"/>
      <c r="M26" s="576"/>
      <c r="N26" s="576"/>
    </row>
    <row r="27" spans="1:14" ht="16.5" x14ac:dyDescent="0.3">
      <c r="A27" s="554" t="s">
        <v>496</v>
      </c>
      <c r="B27" s="591"/>
      <c r="C27" s="591"/>
      <c r="D27" s="591"/>
      <c r="E27" s="591"/>
      <c r="F27" s="591"/>
      <c r="G27" s="557"/>
      <c r="H27" s="557"/>
      <c r="I27" s="557"/>
      <c r="J27" s="557"/>
    </row>
    <row r="28" spans="1:14" ht="16.5" x14ac:dyDescent="0.3">
      <c r="A28" s="558" t="s">
        <v>497</v>
      </c>
      <c r="B28" s="592"/>
      <c r="C28" s="592"/>
      <c r="D28" s="592"/>
      <c r="E28" s="592"/>
      <c r="F28" s="592"/>
      <c r="G28" s="557"/>
      <c r="H28" s="557"/>
      <c r="I28" s="557"/>
      <c r="J28" s="557"/>
    </row>
    <row r="29" spans="1:14" ht="16.5" x14ac:dyDescent="0.3">
      <c r="A29" s="558"/>
      <c r="B29" s="560"/>
      <c r="C29" s="568"/>
      <c r="D29" s="559"/>
      <c r="E29" s="568"/>
      <c r="F29" s="560"/>
      <c r="G29" s="562"/>
      <c r="H29" s="562"/>
      <c r="I29" s="563"/>
      <c r="J29" s="563"/>
    </row>
    <row r="30" spans="1:14" ht="16.5" x14ac:dyDescent="0.3">
      <c r="A30" s="558" t="s">
        <v>498</v>
      </c>
      <c r="B30" s="560"/>
      <c r="C30" s="568"/>
      <c r="D30" s="568"/>
      <c r="E30" s="568"/>
      <c r="F30" s="560"/>
      <c r="G30" s="562"/>
      <c r="H30" s="562"/>
      <c r="I30" s="563"/>
      <c r="J30" s="563"/>
    </row>
    <row r="31" spans="1:14" ht="16.5" x14ac:dyDescent="0.3">
      <c r="A31" s="569" t="s">
        <v>506</v>
      </c>
      <c r="B31" s="591"/>
      <c r="C31" s="591"/>
      <c r="D31" s="591"/>
      <c r="E31" s="591"/>
      <c r="F31" s="591"/>
      <c r="G31" s="562"/>
      <c r="H31" s="562"/>
      <c r="I31" s="563"/>
      <c r="J31" s="563"/>
    </row>
    <row r="32" spans="1:14" ht="16.5" x14ac:dyDescent="0.3">
      <c r="A32" s="558" t="s">
        <v>499</v>
      </c>
      <c r="B32" s="592"/>
      <c r="C32" s="592"/>
      <c r="D32" s="592"/>
      <c r="E32" s="592"/>
      <c r="F32" s="592"/>
    </row>
    <row r="33" spans="1:10" ht="16.5" x14ac:dyDescent="0.3">
      <c r="A33" s="558"/>
      <c r="B33" s="559"/>
      <c r="C33" s="559"/>
      <c r="D33" s="559"/>
      <c r="E33" s="559"/>
      <c r="F33" s="559"/>
    </row>
    <row r="34" spans="1:10" ht="16.5" x14ac:dyDescent="0.3">
      <c r="A34" s="558" t="s">
        <v>500</v>
      </c>
      <c r="B34" s="592"/>
      <c r="C34" s="592"/>
      <c r="D34" s="592"/>
      <c r="E34" s="592"/>
      <c r="F34" s="592"/>
    </row>
    <row r="35" spans="1:10" ht="16.5" x14ac:dyDescent="0.3">
      <c r="A35" s="554"/>
      <c r="B35" s="568"/>
      <c r="C35" s="568"/>
      <c r="D35" s="568"/>
      <c r="E35" s="568"/>
      <c r="F35" s="568"/>
    </row>
    <row r="36" spans="1:10" ht="16.5" x14ac:dyDescent="0.3">
      <c r="A36" s="569" t="s">
        <v>502</v>
      </c>
      <c r="B36" s="591"/>
      <c r="C36" s="591"/>
      <c r="D36" s="591"/>
      <c r="E36" s="591"/>
      <c r="F36" s="591"/>
    </row>
    <row r="37" spans="1:10" ht="16.5" x14ac:dyDescent="0.3">
      <c r="A37" s="558" t="s">
        <v>503</v>
      </c>
      <c r="B37" s="592"/>
      <c r="C37" s="592"/>
      <c r="D37" s="592"/>
      <c r="E37" s="592"/>
      <c r="F37" s="592"/>
    </row>
    <row r="38" spans="1:10" ht="16.5" x14ac:dyDescent="0.3">
      <c r="A38" s="558" t="s">
        <v>297</v>
      </c>
      <c r="B38" s="592"/>
      <c r="C38" s="592"/>
      <c r="D38" s="592"/>
      <c r="E38" s="592"/>
      <c r="F38" s="592"/>
    </row>
    <row r="39" spans="1:10" x14ac:dyDescent="0.25">
      <c r="A39" s="554"/>
      <c r="B39" s="571"/>
      <c r="C39" s="571"/>
      <c r="D39" s="571"/>
      <c r="E39" s="571"/>
      <c r="F39" s="571"/>
    </row>
    <row r="40" spans="1:10" x14ac:dyDescent="0.25">
      <c r="A40" s="554"/>
      <c r="B40" s="571"/>
      <c r="C40" s="572"/>
      <c r="D40" s="572"/>
      <c r="E40" s="572"/>
      <c r="F40" s="572"/>
    </row>
    <row r="41" spans="1:10" x14ac:dyDescent="0.25">
      <c r="A41" s="553" t="s">
        <v>507</v>
      </c>
      <c r="B41" s="571"/>
      <c r="C41" s="571"/>
      <c r="D41" s="571"/>
      <c r="E41" s="571"/>
      <c r="F41" s="571"/>
    </row>
    <row r="42" spans="1:10" x14ac:dyDescent="0.25">
      <c r="A42" s="553" t="s">
        <v>508</v>
      </c>
      <c r="B42" s="571"/>
      <c r="C42" s="571"/>
      <c r="D42" s="571"/>
      <c r="E42" s="571"/>
      <c r="F42" s="571"/>
      <c r="H42" s="557"/>
    </row>
    <row r="43" spans="1:10" x14ac:dyDescent="0.25">
      <c r="A43" s="553" t="s">
        <v>494</v>
      </c>
      <c r="B43" s="571"/>
      <c r="C43" s="571"/>
      <c r="D43" s="571"/>
      <c r="E43" s="571"/>
      <c r="F43" s="571"/>
      <c r="H43" s="557"/>
    </row>
    <row r="44" spans="1:10" ht="16.5" x14ac:dyDescent="0.3">
      <c r="A44" s="554" t="s">
        <v>495</v>
      </c>
      <c r="B44" s="593"/>
      <c r="C44" s="593"/>
      <c r="D44" s="593"/>
      <c r="E44" s="593"/>
      <c r="F44" s="593"/>
      <c r="G44" s="557"/>
      <c r="H44" s="573"/>
      <c r="I44" s="557"/>
      <c r="J44" s="557"/>
    </row>
    <row r="45" spans="1:10" s="576" customFormat="1" ht="16.5" x14ac:dyDescent="0.3">
      <c r="A45" s="554" t="s">
        <v>496</v>
      </c>
      <c r="B45" s="594"/>
      <c r="C45" s="594"/>
      <c r="D45" s="594"/>
      <c r="E45" s="594"/>
      <c r="F45" s="594"/>
      <c r="G45" s="575"/>
      <c r="H45" s="575"/>
      <c r="I45" s="575"/>
      <c r="J45" s="575"/>
    </row>
    <row r="46" spans="1:10" ht="16.5" x14ac:dyDescent="0.3">
      <c r="A46" s="558" t="s">
        <v>497</v>
      </c>
      <c r="B46" s="595"/>
      <c r="C46" s="595"/>
      <c r="D46" s="595"/>
      <c r="E46" s="595"/>
      <c r="F46" s="595"/>
      <c r="G46" s="557"/>
      <c r="H46" s="557"/>
      <c r="I46" s="557"/>
      <c r="J46" s="557"/>
    </row>
    <row r="47" spans="1:10" ht="16.5" x14ac:dyDescent="0.3">
      <c r="A47" s="558"/>
      <c r="B47" s="577"/>
      <c r="C47" s="574"/>
      <c r="D47" s="574"/>
      <c r="E47" s="574"/>
      <c r="F47" s="577"/>
      <c r="G47" s="562"/>
      <c r="H47" s="562"/>
      <c r="I47" s="563"/>
      <c r="J47" s="563"/>
    </row>
    <row r="48" spans="1:10" ht="16.5" x14ac:dyDescent="0.3">
      <c r="A48" s="558" t="s">
        <v>498</v>
      </c>
      <c r="B48" s="577"/>
      <c r="C48" s="574"/>
      <c r="D48" s="574"/>
      <c r="E48" s="574"/>
      <c r="F48" s="577"/>
      <c r="G48" s="562"/>
      <c r="H48" s="562"/>
      <c r="I48" s="563"/>
      <c r="J48" s="563"/>
    </row>
    <row r="49" spans="1:10" ht="16.5" x14ac:dyDescent="0.3">
      <c r="A49" s="569" t="s">
        <v>506</v>
      </c>
      <c r="B49" s="594"/>
      <c r="C49" s="594"/>
      <c r="D49" s="594"/>
      <c r="E49" s="594"/>
      <c r="F49" s="594"/>
      <c r="G49" s="562"/>
      <c r="H49" s="562"/>
      <c r="I49" s="563"/>
      <c r="J49" s="563"/>
    </row>
    <row r="50" spans="1:10" ht="16.5" x14ac:dyDescent="0.3">
      <c r="A50" s="558" t="s">
        <v>509</v>
      </c>
      <c r="B50" s="595"/>
      <c r="C50" s="595"/>
      <c r="D50" s="595"/>
      <c r="E50" s="595"/>
      <c r="F50" s="595"/>
    </row>
    <row r="51" spans="1:10" ht="16.5" x14ac:dyDescent="0.3">
      <c r="A51" s="558"/>
      <c r="B51" s="577"/>
      <c r="C51" s="577"/>
      <c r="D51" s="577"/>
      <c r="E51" s="577"/>
      <c r="F51" s="577"/>
    </row>
    <row r="52" spans="1:10" ht="16.5" x14ac:dyDescent="0.3">
      <c r="A52" s="558" t="s">
        <v>500</v>
      </c>
      <c r="B52" s="595"/>
      <c r="C52" s="595"/>
      <c r="D52" s="595"/>
      <c r="E52" s="595"/>
      <c r="F52" s="595"/>
    </row>
    <row r="53" spans="1:10" ht="16.5" x14ac:dyDescent="0.3">
      <c r="A53" s="554"/>
      <c r="B53" s="574"/>
      <c r="C53" s="574"/>
      <c r="D53" s="574"/>
      <c r="E53" s="574"/>
      <c r="F53" s="574"/>
    </row>
    <row r="54" spans="1:10" ht="16.5" x14ac:dyDescent="0.3">
      <c r="A54" s="569" t="s">
        <v>502</v>
      </c>
      <c r="B54" s="594"/>
      <c r="C54" s="594"/>
      <c r="D54" s="594"/>
      <c r="E54" s="594"/>
      <c r="F54" s="594"/>
    </row>
    <row r="55" spans="1:10" ht="16.5" x14ac:dyDescent="0.3">
      <c r="A55" s="558" t="s">
        <v>503</v>
      </c>
      <c r="B55" s="595"/>
      <c r="C55" s="595"/>
      <c r="D55" s="595"/>
      <c r="E55" s="595"/>
      <c r="F55" s="595"/>
    </row>
    <row r="56" spans="1:10" ht="16.5" x14ac:dyDescent="0.3">
      <c r="A56" s="558" t="s">
        <v>297</v>
      </c>
      <c r="B56" s="596"/>
      <c r="C56" s="596"/>
      <c r="D56" s="596"/>
      <c r="E56" s="596"/>
      <c r="F56" s="596"/>
    </row>
    <row r="57" spans="1:10" x14ac:dyDescent="0.25">
      <c r="C57" s="578"/>
      <c r="D57" s="578"/>
      <c r="E57" s="578"/>
      <c r="F57" s="578"/>
    </row>
    <row r="58" spans="1:10" x14ac:dyDescent="0.25">
      <c r="B58" s="579"/>
      <c r="C58" s="580"/>
      <c r="D58" s="580"/>
      <c r="E58" s="581"/>
      <c r="F58" s="580"/>
      <c r="G58" s="582"/>
    </row>
    <row r="60" spans="1:10" x14ac:dyDescent="0.25">
      <c r="C60" s="576"/>
      <c r="D60" s="576"/>
      <c r="E60" s="576"/>
      <c r="F60" s="576"/>
    </row>
    <row r="61" spans="1:10" x14ac:dyDescent="0.25">
      <c r="C61" s="582"/>
    </row>
  </sheetData>
  <printOptions horizontalCentered="1"/>
  <pageMargins left="0" right="0" top="0.25" bottom="0.5" header="0" footer="0.25"/>
  <pageSetup scale="75" fitToHeight="2" orientation="portrait" r:id="rId1"/>
  <headerFooter alignWithMargins="0">
    <oddFooter>&amp;LJ:\LAR 2004-2005\&amp;D;&amp;T;&amp;F;&amp;A</oddFooter>
  </headerFooter>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INPUT SHEET FOR LAR</vt:lpstr>
      <vt:lpstr>Base Recon</vt:lpstr>
      <vt:lpstr>APS011 Sec I</vt:lpstr>
      <vt:lpstr>APS011 Sec II</vt:lpstr>
      <vt:lpstr>APS011 LocalFundsAdj</vt:lpstr>
      <vt:lpstr>Schedule 1A Checklist</vt:lpstr>
      <vt:lpstr>LAR Schedule 1A</vt:lpstr>
      <vt:lpstr>LAR Schedule 1B</vt:lpstr>
      <vt:lpstr>Schedule 3A, 3B, 3D</vt:lpstr>
      <vt:lpstr>HE-Schedule 4 Instructions</vt:lpstr>
      <vt:lpstr>HE - Schedule 4 OFFICIAL</vt:lpstr>
      <vt:lpstr>HE-Schedule 5 Instructions</vt:lpstr>
      <vt:lpstr>HE - Schedule 5 OFFICIAL</vt:lpstr>
      <vt:lpstr>Sch 7 LAR </vt:lpstr>
      <vt:lpstr>OtherGRD</vt:lpstr>
      <vt:lpstr>Permanent.Endowment.Fund</vt:lpstr>
      <vt:lpstr>'Base Recon'!Print_Area</vt:lpstr>
      <vt:lpstr>'LAR Schedule 1A'!Print_Area</vt:lpstr>
      <vt:lpstr>'LAR Schedule 1B'!Print_Area</vt:lpstr>
      <vt:lpstr>'Sch 7 LAR '!Print_Area</vt:lpstr>
      <vt:lpstr>'Schedule 3A, 3B, 3D'!Print_Area</vt:lpstr>
    </vt:vector>
  </TitlesOfParts>
  <Company>Texas A&amp;M Univeristy - Division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O'Neill, John J</dc:creator>
  <cp:lastModifiedBy>Administrator</cp:lastModifiedBy>
  <cp:lastPrinted>2016-02-26T20:58:54Z</cp:lastPrinted>
  <dcterms:created xsi:type="dcterms:W3CDTF">2013-11-13T19:44:43Z</dcterms:created>
  <dcterms:modified xsi:type="dcterms:W3CDTF">2020-05-06T15:04:28Z</dcterms:modified>
</cp:coreProperties>
</file>